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macquariegroup.sharepoint.com/sites/BFSFundRelationships/Shared Documents/Managed Fund Investment Menus/(2) Excel menus for upload on website/"/>
    </mc:Choice>
  </mc:AlternateContent>
  <xr:revisionPtr revIDLastSave="0" documentId="8_{65A9F598-B718-4621-AF68-5BAA9C6BE9A6}" xr6:coauthVersionLast="47" xr6:coauthVersionMax="47" xr10:uidLastSave="{00000000-0000-0000-0000-000000000000}"/>
  <bookViews>
    <workbookView xWindow="15340" yWindow="-21600" windowWidth="25800" windowHeight="21000" activeTab="1" xr2:uid="{00000000-000D-0000-FFFF-FFFF00000000}"/>
  </bookViews>
  <sheets>
    <sheet name="Important Information" sheetId="9" r:id="rId1"/>
    <sheet name="Funds SMA's &amp; Term Deposits" sheetId="8" r:id="rId2"/>
    <sheet name="ASX Listed Securities" sheetId="10" r:id="rId3"/>
    <sheet name="Eligible Insurance" sheetId="12" r:id="rId4"/>
    <sheet name="Annual Report AA Ranges" sheetId="11" state="hidden" r:id="rId5"/>
  </sheets>
  <externalReferences>
    <externalReference r:id="rId6"/>
    <externalReference r:id="rId7"/>
  </externalReferences>
  <definedNames>
    <definedName name="_xlnm._FilterDatabase" localSheetId="2" hidden="1">'ASX Listed Securities'!$A$2:$G$525</definedName>
    <definedName name="_xlnm._FilterDatabase" localSheetId="1" hidden="1">'Funds SMA''s &amp; Term Deposits'!$A$5:$J$372</definedName>
    <definedName name="current_date" localSheetId="2">#REF!</definedName>
    <definedName name="current_date" localSheetId="3">#REF!</definedName>
    <definedName name="current_date" localSheetId="0">#REF!</definedName>
    <definedName name="current_date">#REF!</definedName>
    <definedName name="funds_data" localSheetId="2">#REF!</definedName>
    <definedName name="funds_data" localSheetId="3">#REF!</definedName>
    <definedName name="funds_data" localSheetId="0">#REF!</definedName>
    <definedName name="funds_data">#REF!</definedName>
    <definedName name="_xlnm.Print_Area" localSheetId="4">'Annual Report AA Ranges'!$A$6:$S$444</definedName>
    <definedName name="_xlnm.Print_Area" localSheetId="2">'ASX Listed Securities'!$A$1:$D$445</definedName>
    <definedName name="_xlnm.Print_Area" localSheetId="3">'Eligible Insurance'!$A$1:$E$6</definedName>
    <definedName name="_xlnm.Print_Area" localSheetId="1">'Funds SMA''s &amp; Term Deposits'!$A$1:$I$409</definedName>
    <definedName name="_xlnm.Print_Area" localSheetId="0">'Important Information'!#REF!</definedName>
    <definedName name="_xlnm.Print_Titles" localSheetId="4">'Annual Report AA Ranges'!$1:$2</definedName>
    <definedName name="_xlnm.Print_Titles" localSheetId="2">'ASX Listed Securities'!$B:$B,'ASX Listed Securities'!$2:$2</definedName>
    <definedName name="_xlnm.Print_Titles" localSheetId="3">'Eligible Insurance'!$4:$4</definedName>
    <definedName name="_xlnm.Print_Titles" localSheetId="1">'Funds SMA''s &amp; Term Deposits'!$4:$5</definedName>
    <definedName name="_xlnm.Print_Titles" localSheetId="0">'Important Information'!$B:$C,'Important Information'!#REF!</definedName>
  </definedName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1" l="1"/>
  <c r="F38" i="11"/>
  <c r="G38" i="11"/>
  <c r="H38" i="11"/>
  <c r="I38" i="11"/>
  <c r="J38" i="11"/>
  <c r="K38" i="11"/>
  <c r="L38" i="11"/>
  <c r="M38" i="11"/>
  <c r="N38" i="11"/>
  <c r="O38" i="11"/>
  <c r="P38" i="11"/>
  <c r="Q38" i="11"/>
  <c r="R38" i="11"/>
  <c r="T38" i="11"/>
  <c r="E362" i="11"/>
  <c r="F362" i="11"/>
  <c r="G362" i="11"/>
  <c r="H362" i="11"/>
  <c r="I362" i="11"/>
  <c r="J362" i="11"/>
  <c r="K362" i="11"/>
  <c r="L362" i="11"/>
  <c r="M362" i="11"/>
  <c r="N362" i="11"/>
  <c r="O362" i="11"/>
  <c r="P362" i="11"/>
  <c r="Q362" i="11"/>
  <c r="R362" i="11"/>
  <c r="T362" i="11"/>
  <c r="E383" i="11"/>
  <c r="F383" i="11"/>
  <c r="G383" i="11"/>
  <c r="H383" i="11"/>
  <c r="I383" i="11"/>
  <c r="J383" i="11"/>
  <c r="K383" i="11"/>
  <c r="L383" i="11"/>
  <c r="M383" i="11"/>
  <c r="N383" i="11"/>
  <c r="O383" i="11"/>
  <c r="P383" i="11"/>
  <c r="Q383" i="11"/>
  <c r="R383" i="11"/>
  <c r="T383" i="11"/>
  <c r="E363" i="11" l="1"/>
  <c r="F363" i="11"/>
  <c r="G363" i="11"/>
  <c r="H363" i="11"/>
  <c r="I363" i="11"/>
  <c r="J363" i="11"/>
  <c r="K363" i="11"/>
  <c r="L363" i="11"/>
  <c r="M363" i="11"/>
  <c r="N363" i="11"/>
  <c r="O363" i="11"/>
  <c r="P363" i="11"/>
  <c r="Q363" i="11"/>
  <c r="R363" i="11"/>
  <c r="T363" i="11"/>
  <c r="E292" i="11"/>
  <c r="F292" i="11"/>
  <c r="G292" i="11"/>
  <c r="H292" i="11"/>
  <c r="I292" i="11"/>
  <c r="J292" i="11"/>
  <c r="K292" i="11"/>
  <c r="L292" i="11"/>
  <c r="M292" i="11"/>
  <c r="N292" i="11"/>
  <c r="O292" i="11"/>
  <c r="P292" i="11"/>
  <c r="Q292" i="11"/>
  <c r="R292" i="11"/>
  <c r="T292" i="11"/>
  <c r="E320" i="11" l="1"/>
  <c r="F320" i="11"/>
  <c r="G320" i="11"/>
  <c r="H320" i="11"/>
  <c r="I320" i="11"/>
  <c r="J320" i="11"/>
  <c r="K320" i="11"/>
  <c r="L320" i="11"/>
  <c r="M320" i="11"/>
  <c r="N320" i="11"/>
  <c r="O320" i="11"/>
  <c r="P320" i="11"/>
  <c r="Q320" i="11"/>
  <c r="R320" i="11"/>
  <c r="T320" i="11"/>
  <c r="E291" i="11"/>
  <c r="F291" i="11"/>
  <c r="G291" i="11"/>
  <c r="H291" i="11"/>
  <c r="I291" i="11"/>
  <c r="J291" i="11"/>
  <c r="K291" i="11"/>
  <c r="L291" i="11"/>
  <c r="M291" i="11"/>
  <c r="N291" i="11"/>
  <c r="O291" i="11"/>
  <c r="P291" i="11"/>
  <c r="Q291" i="11"/>
  <c r="R291" i="11"/>
  <c r="T291" i="11"/>
  <c r="E295" i="11"/>
  <c r="F295" i="11"/>
  <c r="G295" i="11"/>
  <c r="H295" i="11"/>
  <c r="I295" i="11"/>
  <c r="J295" i="11"/>
  <c r="K295" i="11"/>
  <c r="L295" i="11"/>
  <c r="M295" i="11"/>
  <c r="N295" i="11"/>
  <c r="O295" i="11"/>
  <c r="P295" i="11"/>
  <c r="Q295" i="11"/>
  <c r="R295" i="11"/>
  <c r="T295" i="11"/>
  <c r="E220" i="11"/>
  <c r="F220" i="11"/>
  <c r="G220" i="11"/>
  <c r="H220" i="11"/>
  <c r="I220" i="11"/>
  <c r="J220" i="11"/>
  <c r="K220" i="11"/>
  <c r="L220" i="11"/>
  <c r="M220" i="11"/>
  <c r="N220" i="11"/>
  <c r="O220" i="11"/>
  <c r="P220" i="11"/>
  <c r="Q220" i="11"/>
  <c r="R220" i="11"/>
  <c r="T220" i="11"/>
  <c r="E202" i="11"/>
  <c r="F202" i="11"/>
  <c r="G202" i="11"/>
  <c r="H202" i="11"/>
  <c r="I202" i="11"/>
  <c r="J202" i="11"/>
  <c r="K202" i="11"/>
  <c r="L202" i="11"/>
  <c r="M202" i="11"/>
  <c r="N202" i="11"/>
  <c r="O202" i="11"/>
  <c r="P202" i="11"/>
  <c r="Q202" i="11"/>
  <c r="R202" i="11"/>
  <c r="T202" i="11"/>
  <c r="T145" i="11"/>
  <c r="R145" i="11"/>
  <c r="Q145" i="11"/>
  <c r="P145" i="11"/>
  <c r="O145" i="11"/>
  <c r="N145" i="11"/>
  <c r="M145" i="11"/>
  <c r="L145" i="11"/>
  <c r="K145" i="11"/>
  <c r="J145" i="11"/>
  <c r="I145" i="11"/>
  <c r="H145" i="11"/>
  <c r="G145" i="11"/>
  <c r="F145" i="11"/>
  <c r="E145" i="11"/>
  <c r="R397" i="11"/>
  <c r="Q397" i="11"/>
  <c r="P397" i="11"/>
  <c r="O397" i="11"/>
  <c r="N397" i="11"/>
  <c r="M397" i="11"/>
  <c r="L397" i="11"/>
  <c r="K397" i="11"/>
  <c r="J397" i="11"/>
  <c r="I397" i="11"/>
  <c r="H397" i="11"/>
  <c r="G397" i="11"/>
  <c r="F397" i="11"/>
  <c r="E397" i="11"/>
  <c r="R351" i="11"/>
  <c r="Q351" i="11"/>
  <c r="P351" i="11"/>
  <c r="O351" i="11"/>
  <c r="N351" i="11"/>
  <c r="M351" i="11"/>
  <c r="L351" i="11"/>
  <c r="K351" i="11"/>
  <c r="J351" i="11"/>
  <c r="I351" i="11"/>
  <c r="H351" i="11"/>
  <c r="G351" i="11"/>
  <c r="F351" i="11"/>
  <c r="E351" i="11"/>
  <c r="R349" i="11"/>
  <c r="Q349" i="11"/>
  <c r="P349" i="11"/>
  <c r="O349" i="11"/>
  <c r="N349" i="11"/>
  <c r="M349" i="11"/>
  <c r="L349" i="11"/>
  <c r="K349" i="11"/>
  <c r="J349" i="11"/>
  <c r="I349" i="11"/>
  <c r="H349" i="11"/>
  <c r="G349" i="11"/>
  <c r="F349" i="11"/>
  <c r="E349" i="11"/>
  <c r="E205" i="11"/>
  <c r="F205" i="11"/>
  <c r="G205" i="11"/>
  <c r="H205" i="11"/>
  <c r="I205" i="11"/>
  <c r="J205" i="11"/>
  <c r="K205" i="11"/>
  <c r="L205" i="11"/>
  <c r="M205" i="11"/>
  <c r="N205" i="11"/>
  <c r="O205" i="11"/>
  <c r="P205" i="11"/>
  <c r="Q205" i="11"/>
  <c r="R205" i="11"/>
  <c r="T205" i="11"/>
  <c r="E328" i="11"/>
  <c r="F328" i="11"/>
  <c r="G328" i="11"/>
  <c r="H328" i="11"/>
  <c r="I328" i="11"/>
  <c r="J328" i="11"/>
  <c r="K328" i="11"/>
  <c r="L328" i="11"/>
  <c r="M328" i="11"/>
  <c r="N328" i="11"/>
  <c r="O328" i="11"/>
  <c r="P328" i="11"/>
  <c r="Q328" i="11"/>
  <c r="R328" i="11"/>
  <c r="T328" i="11"/>
  <c r="E364" i="11"/>
  <c r="F364" i="11"/>
  <c r="G364" i="11"/>
  <c r="H364" i="11"/>
  <c r="I364" i="11"/>
  <c r="J364" i="11"/>
  <c r="K364" i="11"/>
  <c r="L364" i="11"/>
  <c r="M364" i="11"/>
  <c r="N364" i="11"/>
  <c r="O364" i="11"/>
  <c r="P364" i="11"/>
  <c r="Q364" i="11"/>
  <c r="R364" i="11"/>
  <c r="T364" i="11"/>
  <c r="E322" i="11"/>
  <c r="F322" i="11"/>
  <c r="G322" i="11"/>
  <c r="H322" i="11"/>
  <c r="I322" i="11"/>
  <c r="J322" i="11"/>
  <c r="K322" i="11"/>
  <c r="L322" i="11"/>
  <c r="M322" i="11"/>
  <c r="N322" i="11"/>
  <c r="O322" i="11"/>
  <c r="P322" i="11"/>
  <c r="Q322" i="11"/>
  <c r="R322" i="11"/>
  <c r="T322" i="11"/>
  <c r="E235" i="11"/>
  <c r="F235" i="11"/>
  <c r="G235" i="11"/>
  <c r="H235" i="11"/>
  <c r="I235" i="11"/>
  <c r="J235" i="11"/>
  <c r="K235" i="11"/>
  <c r="L235" i="11"/>
  <c r="M235" i="11"/>
  <c r="N235" i="11"/>
  <c r="O235" i="11"/>
  <c r="P235" i="11"/>
  <c r="Q235" i="11"/>
  <c r="R235" i="11"/>
  <c r="T235" i="11"/>
  <c r="E356" i="11"/>
  <c r="F356" i="11"/>
  <c r="G356" i="11"/>
  <c r="H356" i="11"/>
  <c r="I356" i="11"/>
  <c r="J356" i="11"/>
  <c r="K356" i="11"/>
  <c r="L356" i="11"/>
  <c r="M356" i="11"/>
  <c r="N356" i="11"/>
  <c r="O356" i="11"/>
  <c r="P356" i="11"/>
  <c r="Q356" i="11"/>
  <c r="R356" i="11"/>
  <c r="T356" i="11"/>
  <c r="E421" i="11" l="1"/>
  <c r="F421" i="11"/>
  <c r="G421" i="11"/>
  <c r="H421" i="11"/>
  <c r="I421" i="11"/>
  <c r="J421" i="11"/>
  <c r="K421" i="11"/>
  <c r="L421" i="11"/>
  <c r="M421" i="11"/>
  <c r="N421" i="11"/>
  <c r="O421" i="11"/>
  <c r="P421" i="11"/>
  <c r="Q421" i="11"/>
  <c r="R421" i="11"/>
  <c r="T421" i="11"/>
  <c r="T319" i="11" l="1"/>
  <c r="R319" i="11"/>
  <c r="Q319" i="11"/>
  <c r="P319" i="11"/>
  <c r="O319" i="11"/>
  <c r="N319" i="11"/>
  <c r="M319" i="11"/>
  <c r="L319" i="11"/>
  <c r="K319" i="11"/>
  <c r="J319" i="11"/>
  <c r="I319" i="11"/>
  <c r="H319" i="11"/>
  <c r="G319" i="11"/>
  <c r="F319" i="11"/>
  <c r="E319" i="11"/>
  <c r="T318" i="11"/>
  <c r="R318" i="11"/>
  <c r="Q318" i="11"/>
  <c r="P318" i="11"/>
  <c r="O318" i="11"/>
  <c r="N318" i="11"/>
  <c r="M318" i="11"/>
  <c r="L318" i="11"/>
  <c r="K318" i="11"/>
  <c r="J318" i="11"/>
  <c r="I318" i="11"/>
  <c r="H318" i="11"/>
  <c r="G318" i="11"/>
  <c r="F318" i="11"/>
  <c r="E318" i="11"/>
  <c r="T438" i="11"/>
  <c r="T437" i="11"/>
  <c r="T436" i="11"/>
  <c r="T435" i="11"/>
  <c r="T434" i="11"/>
  <c r="T429" i="11"/>
  <c r="T427" i="11"/>
  <c r="T426" i="11"/>
  <c r="T425" i="11"/>
  <c r="T424" i="11"/>
  <c r="T423" i="11"/>
  <c r="T422" i="11"/>
  <c r="T420" i="11"/>
  <c r="T419" i="11"/>
  <c r="T417" i="11"/>
  <c r="T416" i="11"/>
  <c r="T415" i="11"/>
  <c r="T414" i="11"/>
  <c r="T413" i="11"/>
  <c r="T412" i="11"/>
  <c r="T411" i="11"/>
  <c r="T410" i="11"/>
  <c r="T409" i="11"/>
  <c r="T407" i="11"/>
  <c r="T405" i="11"/>
  <c r="T404" i="11"/>
  <c r="T403" i="11"/>
  <c r="T402" i="11"/>
  <c r="T401" i="11"/>
  <c r="T400" i="11"/>
  <c r="T399" i="11"/>
  <c r="T398" i="11"/>
  <c r="T396" i="11"/>
  <c r="T395" i="11"/>
  <c r="T394" i="11"/>
  <c r="T393" i="11"/>
  <c r="T392" i="11"/>
  <c r="T391" i="11"/>
  <c r="T390" i="11"/>
  <c r="T388" i="11"/>
  <c r="T387" i="11"/>
  <c r="T386" i="11"/>
  <c r="T385" i="11"/>
  <c r="T384" i="11"/>
  <c r="T382" i="11"/>
  <c r="T381" i="11"/>
  <c r="T380" i="11"/>
  <c r="T379" i="11"/>
  <c r="T378" i="11"/>
  <c r="T377" i="11"/>
  <c r="T376" i="11"/>
  <c r="E435" i="11"/>
  <c r="F435" i="11"/>
  <c r="G435" i="11"/>
  <c r="H435" i="11"/>
  <c r="I435" i="11"/>
  <c r="J435" i="11"/>
  <c r="K435" i="11"/>
  <c r="L435" i="11"/>
  <c r="M435" i="11"/>
  <c r="N435" i="11"/>
  <c r="O435" i="11"/>
  <c r="P435" i="11"/>
  <c r="Q435" i="11"/>
  <c r="R435" i="11"/>
  <c r="E229" i="11"/>
  <c r="F229" i="11"/>
  <c r="G229" i="11"/>
  <c r="H229" i="11"/>
  <c r="I229" i="11"/>
  <c r="J229" i="11"/>
  <c r="K229" i="11"/>
  <c r="L229" i="11"/>
  <c r="M229" i="11"/>
  <c r="N229" i="11"/>
  <c r="O229" i="11"/>
  <c r="P229" i="11"/>
  <c r="Q229" i="11"/>
  <c r="R229" i="11"/>
  <c r="T229" i="11"/>
  <c r="E165" i="11"/>
  <c r="F165" i="11"/>
  <c r="G165" i="11"/>
  <c r="H165" i="11"/>
  <c r="I165" i="11"/>
  <c r="J165" i="11"/>
  <c r="K165" i="11"/>
  <c r="L165" i="11"/>
  <c r="M165" i="11"/>
  <c r="N165" i="11"/>
  <c r="O165" i="11"/>
  <c r="P165" i="11"/>
  <c r="Q165" i="11"/>
  <c r="R165" i="11"/>
  <c r="T165" i="11"/>
  <c r="E314" i="11"/>
  <c r="F314" i="11"/>
  <c r="G314" i="11"/>
  <c r="H314" i="11"/>
  <c r="I314" i="11"/>
  <c r="J314" i="11"/>
  <c r="K314" i="11"/>
  <c r="L314" i="11"/>
  <c r="M314" i="11"/>
  <c r="N314" i="11"/>
  <c r="O314" i="11"/>
  <c r="P314" i="11"/>
  <c r="Q314" i="11"/>
  <c r="R314" i="11"/>
  <c r="T314" i="11"/>
  <c r="E221" i="11"/>
  <c r="F221" i="11"/>
  <c r="G221" i="11"/>
  <c r="H221" i="11"/>
  <c r="I221" i="11"/>
  <c r="J221" i="11"/>
  <c r="K221" i="11"/>
  <c r="L221" i="11"/>
  <c r="M221" i="11"/>
  <c r="N221" i="11"/>
  <c r="O221" i="11"/>
  <c r="P221" i="11"/>
  <c r="Q221" i="11"/>
  <c r="R221" i="11"/>
  <c r="T221" i="11"/>
  <c r="T288" i="11"/>
  <c r="R288" i="11"/>
  <c r="Q288" i="11"/>
  <c r="P288" i="11"/>
  <c r="O288" i="11"/>
  <c r="N288" i="11"/>
  <c r="M288" i="11"/>
  <c r="L288" i="11"/>
  <c r="K288" i="11"/>
  <c r="J288" i="11"/>
  <c r="I288" i="11"/>
  <c r="H288" i="11"/>
  <c r="G288" i="11"/>
  <c r="F288" i="11"/>
  <c r="E288" i="11"/>
  <c r="T374" i="11" l="1"/>
  <c r="T373" i="11"/>
  <c r="T372" i="11"/>
  <c r="T371" i="11"/>
  <c r="T370" i="11"/>
  <c r="T369" i="11"/>
  <c r="T368" i="11"/>
  <c r="T367" i="11"/>
  <c r="T366" i="11"/>
  <c r="T365" i="11"/>
  <c r="T361" i="11"/>
  <c r="T360" i="11"/>
  <c r="T359" i="11"/>
  <c r="T358" i="11"/>
  <c r="T357" i="11"/>
  <c r="T355" i="11"/>
  <c r="T354" i="11"/>
  <c r="T353" i="11"/>
  <c r="T352" i="11"/>
  <c r="T350" i="11"/>
  <c r="T348" i="11"/>
  <c r="T347" i="11"/>
  <c r="T346" i="11"/>
  <c r="T345" i="11"/>
  <c r="T344" i="11"/>
  <c r="T343" i="11"/>
  <c r="T342" i="11"/>
  <c r="T341" i="11"/>
  <c r="T340" i="11"/>
  <c r="T339" i="11"/>
  <c r="T338" i="11"/>
  <c r="T337" i="11"/>
  <c r="T336" i="11"/>
  <c r="T335" i="11"/>
  <c r="T334" i="11"/>
  <c r="T329" i="11"/>
  <c r="T327" i="11"/>
  <c r="T326" i="11"/>
  <c r="T325" i="11"/>
  <c r="T324" i="11"/>
  <c r="T323" i="11"/>
  <c r="T321" i="11"/>
  <c r="T317" i="11"/>
  <c r="T316" i="11"/>
  <c r="T315" i="11"/>
  <c r="T313" i="11"/>
  <c r="T312" i="11"/>
  <c r="T311" i="11"/>
  <c r="T306" i="11"/>
  <c r="T305" i="11"/>
  <c r="T304" i="11"/>
  <c r="T303" i="11"/>
  <c r="T302" i="11"/>
  <c r="T301" i="11"/>
  <c r="T300" i="11"/>
  <c r="T299" i="11"/>
  <c r="T298" i="11"/>
  <c r="T297" i="11"/>
  <c r="T294" i="11"/>
  <c r="T293" i="11"/>
  <c r="T290" i="11"/>
  <c r="T289" i="11"/>
  <c r="T286" i="11"/>
  <c r="T285" i="11"/>
  <c r="T284" i="11"/>
  <c r="T282" i="11"/>
  <c r="T281" i="11"/>
  <c r="T280" i="11"/>
  <c r="T278" i="11"/>
  <c r="T276" i="11"/>
  <c r="T275" i="11"/>
  <c r="T274" i="11"/>
  <c r="T273" i="11"/>
  <c r="T272" i="11"/>
  <c r="T271" i="11"/>
  <c r="T270" i="11"/>
  <c r="T269" i="11"/>
  <c r="T268" i="11"/>
  <c r="T266" i="11"/>
  <c r="T265" i="11"/>
  <c r="T264" i="11"/>
  <c r="T263" i="11"/>
  <c r="T262" i="11"/>
  <c r="T261" i="11"/>
  <c r="T260" i="11"/>
  <c r="T259" i="11"/>
  <c r="T258" i="11"/>
  <c r="T257" i="11"/>
  <c r="T256" i="11"/>
  <c r="T254" i="11"/>
  <c r="T253" i="11"/>
  <c r="T252" i="11"/>
  <c r="T251" i="11"/>
  <c r="T250" i="11"/>
  <c r="T249" i="11"/>
  <c r="T248" i="11"/>
  <c r="T247" i="11"/>
  <c r="T246" i="11"/>
  <c r="T245" i="11"/>
  <c r="T244" i="11"/>
  <c r="T243" i="11"/>
  <c r="T242" i="11"/>
  <c r="T241" i="11"/>
  <c r="T240" i="11"/>
  <c r="T239" i="11"/>
  <c r="T238" i="11"/>
  <c r="T237" i="11"/>
  <c r="T236" i="11"/>
  <c r="T234" i="11"/>
  <c r="T233" i="11"/>
  <c r="T232" i="11"/>
  <c r="T231" i="11"/>
  <c r="T230" i="11"/>
  <c r="T228" i="11"/>
  <c r="T227" i="11"/>
  <c r="T226" i="11"/>
  <c r="T225" i="11"/>
  <c r="T279" i="11"/>
  <c r="T224" i="11"/>
  <c r="T223" i="11"/>
  <c r="T222" i="11"/>
  <c r="T219" i="11"/>
  <c r="T218" i="11"/>
  <c r="T217" i="11"/>
  <c r="T216" i="11"/>
  <c r="T211" i="11"/>
  <c r="T209" i="11"/>
  <c r="T208" i="11"/>
  <c r="T207" i="11"/>
  <c r="T206" i="11"/>
  <c r="T204" i="11"/>
  <c r="T203" i="11"/>
  <c r="T201" i="11"/>
  <c r="T200" i="11"/>
  <c r="T199" i="11"/>
  <c r="T197" i="11"/>
  <c r="T196" i="11"/>
  <c r="T195" i="11"/>
  <c r="T194" i="11"/>
  <c r="T193" i="11"/>
  <c r="T192" i="11"/>
  <c r="T191" i="11"/>
  <c r="T190" i="11"/>
  <c r="T189" i="11"/>
  <c r="T188" i="11"/>
  <c r="T187" i="11"/>
  <c r="T186" i="11"/>
  <c r="T185" i="11"/>
  <c r="T184" i="11"/>
  <c r="T179" i="11"/>
  <c r="T178" i="11"/>
  <c r="T177" i="11"/>
  <c r="T172" i="11"/>
  <c r="T171" i="11"/>
  <c r="T170" i="11"/>
  <c r="T169" i="11"/>
  <c r="T168" i="11"/>
  <c r="T167" i="11"/>
  <c r="T166" i="11"/>
  <c r="T164" i="11"/>
  <c r="T158" i="11"/>
  <c r="T152" i="11"/>
  <c r="T151" i="11"/>
  <c r="T150" i="11"/>
  <c r="T149" i="11"/>
  <c r="T148" i="11"/>
  <c r="T147" i="11"/>
  <c r="T146" i="11"/>
  <c r="T140" i="11"/>
  <c r="T139" i="11"/>
  <c r="T138" i="11"/>
  <c r="T137" i="11"/>
  <c r="T136" i="11"/>
  <c r="T135" i="11"/>
  <c r="T134" i="11"/>
  <c r="T133" i="11"/>
  <c r="T127" i="11"/>
  <c r="T126" i="11"/>
  <c r="T125" i="11"/>
  <c r="T124" i="11"/>
  <c r="T123" i="11"/>
  <c r="T122" i="11"/>
  <c r="T121" i="11"/>
  <c r="T120" i="11"/>
  <c r="T119" i="11"/>
  <c r="T118" i="11"/>
  <c r="T117" i="11"/>
  <c r="T116" i="11"/>
  <c r="T115" i="11"/>
  <c r="T114" i="11"/>
  <c r="T113" i="11"/>
  <c r="T112" i="11"/>
  <c r="T111" i="11"/>
  <c r="T110" i="11"/>
  <c r="T105" i="11"/>
  <c r="T104" i="11"/>
  <c r="T103" i="11"/>
  <c r="T102" i="11"/>
  <c r="T101" i="11"/>
  <c r="T100" i="11"/>
  <c r="T95" i="11"/>
  <c r="T94" i="11"/>
  <c r="T93" i="11"/>
  <c r="T92" i="11"/>
  <c r="T91" i="11"/>
  <c r="T90" i="11"/>
  <c r="T89" i="11"/>
  <c r="T88" i="11"/>
  <c r="T87" i="11"/>
  <c r="T86" i="11"/>
  <c r="T85" i="11"/>
  <c r="T84" i="11"/>
  <c r="T83" i="11"/>
  <c r="T82" i="11"/>
  <c r="T81" i="11"/>
  <c r="T80" i="11"/>
  <c r="T79" i="11"/>
  <c r="T78" i="11"/>
  <c r="T77" i="11"/>
  <c r="T72" i="11"/>
  <c r="T71" i="11"/>
  <c r="T70" i="11"/>
  <c r="T69" i="11"/>
  <c r="T68" i="11"/>
  <c r="T67" i="11"/>
  <c r="T66" i="11"/>
  <c r="T65" i="11"/>
  <c r="T64" i="11"/>
  <c r="T63" i="11"/>
  <c r="T62" i="11"/>
  <c r="T61" i="11"/>
  <c r="T60" i="11"/>
  <c r="T59" i="11"/>
  <c r="T58" i="11"/>
  <c r="T57" i="11"/>
  <c r="T56" i="11"/>
  <c r="T55" i="11"/>
  <c r="T54" i="11"/>
  <c r="T53" i="11"/>
  <c r="T52" i="11"/>
  <c r="T51" i="11"/>
  <c r="T50" i="11"/>
  <c r="T49" i="11"/>
  <c r="T48" i="11"/>
  <c r="T47" i="11"/>
  <c r="T42" i="11"/>
  <c r="T41" i="11"/>
  <c r="T40" i="11"/>
  <c r="T39" i="11"/>
  <c r="T37" i="11"/>
  <c r="T36" i="11"/>
  <c r="T35" i="11"/>
  <c r="T34" i="11"/>
  <c r="T33" i="11"/>
  <c r="T32" i="11"/>
  <c r="T31" i="11"/>
  <c r="T30" i="11"/>
  <c r="T29" i="11"/>
  <c r="T24" i="11"/>
  <c r="T23" i="11"/>
  <c r="T22" i="11"/>
  <c r="T21" i="11"/>
  <c r="T20" i="11"/>
  <c r="T19" i="11"/>
  <c r="T18" i="11"/>
  <c r="T17" i="11"/>
  <c r="T16" i="11"/>
  <c r="T15" i="11"/>
  <c r="T14" i="11"/>
  <c r="T13" i="11"/>
  <c r="T12" i="11"/>
  <c r="T11" i="11"/>
  <c r="T10" i="11"/>
  <c r="T9" i="11"/>
  <c r="T8" i="11"/>
  <c r="T7" i="11"/>
  <c r="T5" i="11"/>
  <c r="R438" i="11"/>
  <c r="Q438" i="11"/>
  <c r="P438" i="11"/>
  <c r="O438" i="11"/>
  <c r="N438" i="11"/>
  <c r="M438" i="11"/>
  <c r="L438" i="11"/>
  <c r="K438" i="11"/>
  <c r="J438" i="11"/>
  <c r="I438" i="11"/>
  <c r="H438" i="11"/>
  <c r="G438" i="11"/>
  <c r="F438" i="11"/>
  <c r="E438" i="11"/>
  <c r="R437" i="11"/>
  <c r="Q437" i="11"/>
  <c r="P437" i="11"/>
  <c r="O437" i="11"/>
  <c r="N437" i="11"/>
  <c r="M437" i="11"/>
  <c r="L437" i="11"/>
  <c r="K437" i="11"/>
  <c r="J437" i="11"/>
  <c r="I437" i="11"/>
  <c r="H437" i="11"/>
  <c r="G437" i="11"/>
  <c r="F437" i="11"/>
  <c r="E437" i="11"/>
  <c r="R436" i="11"/>
  <c r="Q436" i="11"/>
  <c r="P436" i="11"/>
  <c r="O436" i="11"/>
  <c r="N436" i="11"/>
  <c r="M436" i="11"/>
  <c r="L436" i="11"/>
  <c r="K436" i="11"/>
  <c r="J436" i="11"/>
  <c r="I436" i="11"/>
  <c r="H436" i="11"/>
  <c r="G436" i="11"/>
  <c r="F436" i="11"/>
  <c r="E436" i="11"/>
  <c r="R434" i="11"/>
  <c r="Q434" i="11"/>
  <c r="P434" i="11"/>
  <c r="O434" i="11"/>
  <c r="N434" i="11"/>
  <c r="M434" i="11"/>
  <c r="L434" i="11"/>
  <c r="K434" i="11"/>
  <c r="J434" i="11"/>
  <c r="I434" i="11"/>
  <c r="H434" i="11"/>
  <c r="G434" i="11"/>
  <c r="F434" i="11"/>
  <c r="E434" i="11"/>
  <c r="R429" i="11"/>
  <c r="Q429" i="11"/>
  <c r="P429" i="11"/>
  <c r="O429" i="11"/>
  <c r="N429" i="11"/>
  <c r="M429" i="11"/>
  <c r="L429" i="11"/>
  <c r="K429" i="11"/>
  <c r="J429" i="11"/>
  <c r="I429" i="11"/>
  <c r="H429" i="11"/>
  <c r="G429" i="11"/>
  <c r="F429" i="11"/>
  <c r="E429" i="11"/>
  <c r="R427" i="11"/>
  <c r="Q427" i="11"/>
  <c r="P427" i="11"/>
  <c r="O427" i="11"/>
  <c r="N427" i="11"/>
  <c r="M427" i="11"/>
  <c r="L427" i="11"/>
  <c r="K427" i="11"/>
  <c r="J427" i="11"/>
  <c r="I427" i="11"/>
  <c r="H427" i="11"/>
  <c r="G427" i="11"/>
  <c r="F427" i="11"/>
  <c r="E427" i="11"/>
  <c r="R426" i="11"/>
  <c r="Q426" i="11"/>
  <c r="P426" i="11"/>
  <c r="O426" i="11"/>
  <c r="N426" i="11"/>
  <c r="M426" i="11"/>
  <c r="L426" i="11"/>
  <c r="K426" i="11"/>
  <c r="J426" i="11"/>
  <c r="I426" i="11"/>
  <c r="H426" i="11"/>
  <c r="G426" i="11"/>
  <c r="F426" i="11"/>
  <c r="E426" i="11"/>
  <c r="R425" i="11"/>
  <c r="Q425" i="11"/>
  <c r="P425" i="11"/>
  <c r="O425" i="11"/>
  <c r="N425" i="11"/>
  <c r="M425" i="11"/>
  <c r="L425" i="11"/>
  <c r="K425" i="11"/>
  <c r="J425" i="11"/>
  <c r="I425" i="11"/>
  <c r="H425" i="11"/>
  <c r="G425" i="11"/>
  <c r="F425" i="11"/>
  <c r="E425" i="11"/>
  <c r="R424" i="11"/>
  <c r="Q424" i="11"/>
  <c r="P424" i="11"/>
  <c r="O424" i="11"/>
  <c r="N424" i="11"/>
  <c r="M424" i="11"/>
  <c r="L424" i="11"/>
  <c r="K424" i="11"/>
  <c r="J424" i="11"/>
  <c r="I424" i="11"/>
  <c r="H424" i="11"/>
  <c r="G424" i="11"/>
  <c r="F424" i="11"/>
  <c r="E424" i="11"/>
  <c r="R423" i="11"/>
  <c r="Q423" i="11"/>
  <c r="P423" i="11"/>
  <c r="O423" i="11"/>
  <c r="N423" i="11"/>
  <c r="M423" i="11"/>
  <c r="L423" i="11"/>
  <c r="K423" i="11"/>
  <c r="J423" i="11"/>
  <c r="I423" i="11"/>
  <c r="H423" i="11"/>
  <c r="G423" i="11"/>
  <c r="F423" i="11"/>
  <c r="E423" i="11"/>
  <c r="R422" i="11"/>
  <c r="Q422" i="11"/>
  <c r="P422" i="11"/>
  <c r="O422" i="11"/>
  <c r="N422" i="11"/>
  <c r="M422" i="11"/>
  <c r="L422" i="11"/>
  <c r="K422" i="11"/>
  <c r="J422" i="11"/>
  <c r="I422" i="11"/>
  <c r="H422" i="11"/>
  <c r="G422" i="11"/>
  <c r="F422" i="11"/>
  <c r="E422" i="11"/>
  <c r="R420" i="11"/>
  <c r="Q420" i="11"/>
  <c r="P420" i="11"/>
  <c r="O420" i="11"/>
  <c r="N420" i="11"/>
  <c r="M420" i="11"/>
  <c r="L420" i="11"/>
  <c r="K420" i="11"/>
  <c r="J420" i="11"/>
  <c r="I420" i="11"/>
  <c r="H420" i="11"/>
  <c r="G420" i="11"/>
  <c r="F420" i="11"/>
  <c r="E420" i="11"/>
  <c r="R419" i="11"/>
  <c r="Q419" i="11"/>
  <c r="P419" i="11"/>
  <c r="O419" i="11"/>
  <c r="N419" i="11"/>
  <c r="M419" i="11"/>
  <c r="L419" i="11"/>
  <c r="K419" i="11"/>
  <c r="J419" i="11"/>
  <c r="I419" i="11"/>
  <c r="H419" i="11"/>
  <c r="G419" i="11"/>
  <c r="F419" i="11"/>
  <c r="E419" i="11"/>
  <c r="R417" i="11"/>
  <c r="Q417" i="11"/>
  <c r="P417" i="11"/>
  <c r="O417" i="11"/>
  <c r="N417" i="11"/>
  <c r="M417" i="11"/>
  <c r="L417" i="11"/>
  <c r="K417" i="11"/>
  <c r="J417" i="11"/>
  <c r="I417" i="11"/>
  <c r="H417" i="11"/>
  <c r="G417" i="11"/>
  <c r="F417" i="11"/>
  <c r="E417" i="11"/>
  <c r="R416" i="11"/>
  <c r="Q416" i="11"/>
  <c r="P416" i="11"/>
  <c r="O416" i="11"/>
  <c r="N416" i="11"/>
  <c r="M416" i="11"/>
  <c r="L416" i="11"/>
  <c r="K416" i="11"/>
  <c r="J416" i="11"/>
  <c r="I416" i="11"/>
  <c r="H416" i="11"/>
  <c r="G416" i="11"/>
  <c r="F416" i="11"/>
  <c r="E416" i="11"/>
  <c r="R415" i="11"/>
  <c r="Q415" i="11"/>
  <c r="P415" i="11"/>
  <c r="O415" i="11"/>
  <c r="N415" i="11"/>
  <c r="M415" i="11"/>
  <c r="L415" i="11"/>
  <c r="K415" i="11"/>
  <c r="J415" i="11"/>
  <c r="I415" i="11"/>
  <c r="H415" i="11"/>
  <c r="G415" i="11"/>
  <c r="F415" i="11"/>
  <c r="E415" i="11"/>
  <c r="R414" i="11"/>
  <c r="Q414" i="11"/>
  <c r="P414" i="11"/>
  <c r="O414" i="11"/>
  <c r="N414" i="11"/>
  <c r="M414" i="11"/>
  <c r="L414" i="11"/>
  <c r="K414" i="11"/>
  <c r="J414" i="11"/>
  <c r="I414" i="11"/>
  <c r="H414" i="11"/>
  <c r="G414" i="11"/>
  <c r="F414" i="11"/>
  <c r="E414" i="11"/>
  <c r="R413" i="11"/>
  <c r="Q413" i="11"/>
  <c r="P413" i="11"/>
  <c r="O413" i="11"/>
  <c r="N413" i="11"/>
  <c r="M413" i="11"/>
  <c r="L413" i="11"/>
  <c r="K413" i="11"/>
  <c r="J413" i="11"/>
  <c r="I413" i="11"/>
  <c r="H413" i="11"/>
  <c r="G413" i="11"/>
  <c r="F413" i="11"/>
  <c r="E413" i="11"/>
  <c r="R412" i="11"/>
  <c r="Q412" i="11"/>
  <c r="P412" i="11"/>
  <c r="O412" i="11"/>
  <c r="N412" i="11"/>
  <c r="M412" i="11"/>
  <c r="L412" i="11"/>
  <c r="K412" i="11"/>
  <c r="J412" i="11"/>
  <c r="I412" i="11"/>
  <c r="H412" i="11"/>
  <c r="G412" i="11"/>
  <c r="F412" i="11"/>
  <c r="E412" i="11"/>
  <c r="R411" i="11"/>
  <c r="Q411" i="11"/>
  <c r="P411" i="11"/>
  <c r="O411" i="11"/>
  <c r="N411" i="11"/>
  <c r="M411" i="11"/>
  <c r="L411" i="11"/>
  <c r="K411" i="11"/>
  <c r="J411" i="11"/>
  <c r="I411" i="11"/>
  <c r="H411" i="11"/>
  <c r="G411" i="11"/>
  <c r="F411" i="11"/>
  <c r="E411" i="11"/>
  <c r="R410" i="11"/>
  <c r="Q410" i="11"/>
  <c r="P410" i="11"/>
  <c r="O410" i="11"/>
  <c r="N410" i="11"/>
  <c r="M410" i="11"/>
  <c r="L410" i="11"/>
  <c r="K410" i="11"/>
  <c r="J410" i="11"/>
  <c r="I410" i="11"/>
  <c r="H410" i="11"/>
  <c r="G410" i="11"/>
  <c r="F410" i="11"/>
  <c r="E410" i="11"/>
  <c r="R409" i="11"/>
  <c r="Q409" i="11"/>
  <c r="P409" i="11"/>
  <c r="O409" i="11"/>
  <c r="N409" i="11"/>
  <c r="M409" i="11"/>
  <c r="L409" i="11"/>
  <c r="K409" i="11"/>
  <c r="J409" i="11"/>
  <c r="I409" i="11"/>
  <c r="H409" i="11"/>
  <c r="G409" i="11"/>
  <c r="F409" i="11"/>
  <c r="E409" i="11"/>
  <c r="R407" i="11"/>
  <c r="Q407" i="11"/>
  <c r="P407" i="11"/>
  <c r="O407" i="11"/>
  <c r="N407" i="11"/>
  <c r="M407" i="11"/>
  <c r="L407" i="11"/>
  <c r="K407" i="11"/>
  <c r="J407" i="11"/>
  <c r="I407" i="11"/>
  <c r="H407" i="11"/>
  <c r="G407" i="11"/>
  <c r="F407" i="11"/>
  <c r="E407" i="11"/>
  <c r="R405" i="11"/>
  <c r="Q405" i="11"/>
  <c r="P405" i="11"/>
  <c r="O405" i="11"/>
  <c r="N405" i="11"/>
  <c r="M405" i="11"/>
  <c r="L405" i="11"/>
  <c r="K405" i="11"/>
  <c r="J405" i="11"/>
  <c r="I405" i="11"/>
  <c r="H405" i="11"/>
  <c r="G405" i="11"/>
  <c r="F405" i="11"/>
  <c r="E405" i="11"/>
  <c r="R404" i="11"/>
  <c r="Q404" i="11"/>
  <c r="P404" i="11"/>
  <c r="O404" i="11"/>
  <c r="N404" i="11"/>
  <c r="M404" i="11"/>
  <c r="L404" i="11"/>
  <c r="K404" i="11"/>
  <c r="J404" i="11"/>
  <c r="I404" i="11"/>
  <c r="H404" i="11"/>
  <c r="G404" i="11"/>
  <c r="F404" i="11"/>
  <c r="E404" i="11"/>
  <c r="R403" i="11"/>
  <c r="Q403" i="11"/>
  <c r="P403" i="11"/>
  <c r="O403" i="11"/>
  <c r="N403" i="11"/>
  <c r="M403" i="11"/>
  <c r="L403" i="11"/>
  <c r="K403" i="11"/>
  <c r="J403" i="11"/>
  <c r="I403" i="11"/>
  <c r="H403" i="11"/>
  <c r="G403" i="11"/>
  <c r="F403" i="11"/>
  <c r="E403" i="11"/>
  <c r="R402" i="11"/>
  <c r="Q402" i="11"/>
  <c r="P402" i="11"/>
  <c r="O402" i="11"/>
  <c r="N402" i="11"/>
  <c r="M402" i="11"/>
  <c r="L402" i="11"/>
  <c r="K402" i="11"/>
  <c r="J402" i="11"/>
  <c r="I402" i="11"/>
  <c r="H402" i="11"/>
  <c r="G402" i="11"/>
  <c r="F402" i="11"/>
  <c r="E402" i="11"/>
  <c r="R401" i="11"/>
  <c r="Q401" i="11"/>
  <c r="P401" i="11"/>
  <c r="O401" i="11"/>
  <c r="N401" i="11"/>
  <c r="M401" i="11"/>
  <c r="L401" i="11"/>
  <c r="K401" i="11"/>
  <c r="J401" i="11"/>
  <c r="I401" i="11"/>
  <c r="H401" i="11"/>
  <c r="G401" i="11"/>
  <c r="F401" i="11"/>
  <c r="E401" i="11"/>
  <c r="R400" i="11"/>
  <c r="Q400" i="11"/>
  <c r="P400" i="11"/>
  <c r="O400" i="11"/>
  <c r="N400" i="11"/>
  <c r="M400" i="11"/>
  <c r="L400" i="11"/>
  <c r="K400" i="11"/>
  <c r="J400" i="11"/>
  <c r="I400" i="11"/>
  <c r="H400" i="11"/>
  <c r="G400" i="11"/>
  <c r="F400" i="11"/>
  <c r="E400" i="11"/>
  <c r="R399" i="11"/>
  <c r="Q399" i="11"/>
  <c r="P399" i="11"/>
  <c r="O399" i="11"/>
  <c r="N399" i="11"/>
  <c r="M399" i="11"/>
  <c r="L399" i="11"/>
  <c r="K399" i="11"/>
  <c r="J399" i="11"/>
  <c r="I399" i="11"/>
  <c r="H399" i="11"/>
  <c r="G399" i="11"/>
  <c r="F399" i="11"/>
  <c r="E399" i="11"/>
  <c r="R398" i="11"/>
  <c r="Q398" i="11"/>
  <c r="P398" i="11"/>
  <c r="O398" i="11"/>
  <c r="N398" i="11"/>
  <c r="M398" i="11"/>
  <c r="L398" i="11"/>
  <c r="K398" i="11"/>
  <c r="J398" i="11"/>
  <c r="I398" i="11"/>
  <c r="H398" i="11"/>
  <c r="G398" i="11"/>
  <c r="F398" i="11"/>
  <c r="E398" i="11"/>
  <c r="R396" i="11"/>
  <c r="Q396" i="11"/>
  <c r="P396" i="11"/>
  <c r="O396" i="11"/>
  <c r="N396" i="11"/>
  <c r="M396" i="11"/>
  <c r="L396" i="11"/>
  <c r="K396" i="11"/>
  <c r="J396" i="11"/>
  <c r="I396" i="11"/>
  <c r="H396" i="11"/>
  <c r="G396" i="11"/>
  <c r="F396" i="11"/>
  <c r="E396" i="11"/>
  <c r="R395" i="11"/>
  <c r="Q395" i="11"/>
  <c r="P395" i="11"/>
  <c r="O395" i="11"/>
  <c r="N395" i="11"/>
  <c r="M395" i="11"/>
  <c r="L395" i="11"/>
  <c r="K395" i="11"/>
  <c r="J395" i="11"/>
  <c r="I395" i="11"/>
  <c r="H395" i="11"/>
  <c r="G395" i="11"/>
  <c r="F395" i="11"/>
  <c r="E395" i="11"/>
  <c r="R394" i="11"/>
  <c r="Q394" i="11"/>
  <c r="P394" i="11"/>
  <c r="O394" i="11"/>
  <c r="N394" i="11"/>
  <c r="M394" i="11"/>
  <c r="L394" i="11"/>
  <c r="K394" i="11"/>
  <c r="J394" i="11"/>
  <c r="I394" i="11"/>
  <c r="H394" i="11"/>
  <c r="G394" i="11"/>
  <c r="F394" i="11"/>
  <c r="E394" i="11"/>
  <c r="R393" i="11"/>
  <c r="Q393" i="11"/>
  <c r="P393" i="11"/>
  <c r="O393" i="11"/>
  <c r="N393" i="11"/>
  <c r="M393" i="11"/>
  <c r="L393" i="11"/>
  <c r="K393" i="11"/>
  <c r="J393" i="11"/>
  <c r="I393" i="11"/>
  <c r="H393" i="11"/>
  <c r="G393" i="11"/>
  <c r="F393" i="11"/>
  <c r="E393" i="11"/>
  <c r="R392" i="11"/>
  <c r="Q392" i="11"/>
  <c r="P392" i="11"/>
  <c r="O392" i="11"/>
  <c r="N392" i="11"/>
  <c r="M392" i="11"/>
  <c r="L392" i="11"/>
  <c r="K392" i="11"/>
  <c r="J392" i="11"/>
  <c r="I392" i="11"/>
  <c r="H392" i="11"/>
  <c r="G392" i="11"/>
  <c r="F392" i="11"/>
  <c r="E392" i="11"/>
  <c r="R391" i="11"/>
  <c r="Q391" i="11"/>
  <c r="P391" i="11"/>
  <c r="O391" i="11"/>
  <c r="N391" i="11"/>
  <c r="M391" i="11"/>
  <c r="L391" i="11"/>
  <c r="K391" i="11"/>
  <c r="J391" i="11"/>
  <c r="I391" i="11"/>
  <c r="H391" i="11"/>
  <c r="G391" i="11"/>
  <c r="F391" i="11"/>
  <c r="E391" i="11"/>
  <c r="R390" i="11"/>
  <c r="Q390" i="11"/>
  <c r="P390" i="11"/>
  <c r="O390" i="11"/>
  <c r="N390" i="11"/>
  <c r="M390" i="11"/>
  <c r="L390" i="11"/>
  <c r="K390" i="11"/>
  <c r="J390" i="11"/>
  <c r="I390" i="11"/>
  <c r="H390" i="11"/>
  <c r="G390" i="11"/>
  <c r="F390" i="11"/>
  <c r="E390" i="11"/>
  <c r="R388" i="11"/>
  <c r="Q388" i="11"/>
  <c r="P388" i="11"/>
  <c r="O388" i="11"/>
  <c r="N388" i="11"/>
  <c r="M388" i="11"/>
  <c r="L388" i="11"/>
  <c r="K388" i="11"/>
  <c r="J388" i="11"/>
  <c r="I388" i="11"/>
  <c r="H388" i="11"/>
  <c r="G388" i="11"/>
  <c r="F388" i="11"/>
  <c r="E388" i="11"/>
  <c r="R387" i="11"/>
  <c r="Q387" i="11"/>
  <c r="P387" i="11"/>
  <c r="O387" i="11"/>
  <c r="N387" i="11"/>
  <c r="M387" i="11"/>
  <c r="L387" i="11"/>
  <c r="K387" i="11"/>
  <c r="J387" i="11"/>
  <c r="I387" i="11"/>
  <c r="H387" i="11"/>
  <c r="G387" i="11"/>
  <c r="F387" i="11"/>
  <c r="E387" i="11"/>
  <c r="R386" i="11"/>
  <c r="Q386" i="11"/>
  <c r="P386" i="11"/>
  <c r="O386" i="11"/>
  <c r="N386" i="11"/>
  <c r="M386" i="11"/>
  <c r="L386" i="11"/>
  <c r="K386" i="11"/>
  <c r="J386" i="11"/>
  <c r="I386" i="11"/>
  <c r="H386" i="11"/>
  <c r="G386" i="11"/>
  <c r="F386" i="11"/>
  <c r="E386" i="11"/>
  <c r="R385" i="11"/>
  <c r="Q385" i="11"/>
  <c r="P385" i="11"/>
  <c r="O385" i="11"/>
  <c r="N385" i="11"/>
  <c r="M385" i="11"/>
  <c r="L385" i="11"/>
  <c r="K385" i="11"/>
  <c r="J385" i="11"/>
  <c r="I385" i="11"/>
  <c r="H385" i="11"/>
  <c r="G385" i="11"/>
  <c r="F385" i="11"/>
  <c r="E385" i="11"/>
  <c r="R384" i="11"/>
  <c r="Q384" i="11"/>
  <c r="P384" i="11"/>
  <c r="O384" i="11"/>
  <c r="N384" i="11"/>
  <c r="M384" i="11"/>
  <c r="L384" i="11"/>
  <c r="K384" i="11"/>
  <c r="J384" i="11"/>
  <c r="I384" i="11"/>
  <c r="H384" i="11"/>
  <c r="G384" i="11"/>
  <c r="F384" i="11"/>
  <c r="E384" i="11"/>
  <c r="R382" i="11"/>
  <c r="Q382" i="11"/>
  <c r="P382" i="11"/>
  <c r="O382" i="11"/>
  <c r="N382" i="11"/>
  <c r="M382" i="11"/>
  <c r="L382" i="11"/>
  <c r="K382" i="11"/>
  <c r="J382" i="11"/>
  <c r="I382" i="11"/>
  <c r="H382" i="11"/>
  <c r="G382" i="11"/>
  <c r="F382" i="11"/>
  <c r="E382" i="11"/>
  <c r="R381" i="11"/>
  <c r="Q381" i="11"/>
  <c r="P381" i="11"/>
  <c r="O381" i="11"/>
  <c r="N381" i="11"/>
  <c r="M381" i="11"/>
  <c r="L381" i="11"/>
  <c r="K381" i="11"/>
  <c r="J381" i="11"/>
  <c r="I381" i="11"/>
  <c r="H381" i="11"/>
  <c r="G381" i="11"/>
  <c r="F381" i="11"/>
  <c r="E381" i="11"/>
  <c r="R380" i="11"/>
  <c r="Q380" i="11"/>
  <c r="P380" i="11"/>
  <c r="O380" i="11"/>
  <c r="N380" i="11"/>
  <c r="M380" i="11"/>
  <c r="L380" i="11"/>
  <c r="K380" i="11"/>
  <c r="J380" i="11"/>
  <c r="I380" i="11"/>
  <c r="H380" i="11"/>
  <c r="G380" i="11"/>
  <c r="F380" i="11"/>
  <c r="E380" i="11"/>
  <c r="R379" i="11"/>
  <c r="Q379" i="11"/>
  <c r="P379" i="11"/>
  <c r="O379" i="11"/>
  <c r="N379" i="11"/>
  <c r="M379" i="11"/>
  <c r="L379" i="11"/>
  <c r="K379" i="11"/>
  <c r="J379" i="11"/>
  <c r="I379" i="11"/>
  <c r="H379" i="11"/>
  <c r="G379" i="11"/>
  <c r="F379" i="11"/>
  <c r="E379" i="11"/>
  <c r="R378" i="11"/>
  <c r="Q378" i="11"/>
  <c r="P378" i="11"/>
  <c r="O378" i="11"/>
  <c r="N378" i="11"/>
  <c r="M378" i="11"/>
  <c r="L378" i="11"/>
  <c r="K378" i="11"/>
  <c r="J378" i="11"/>
  <c r="I378" i="11"/>
  <c r="H378" i="11"/>
  <c r="G378" i="11"/>
  <c r="F378" i="11"/>
  <c r="E378" i="11"/>
  <c r="R377" i="11"/>
  <c r="Q377" i="11"/>
  <c r="P377" i="11"/>
  <c r="O377" i="11"/>
  <c r="N377" i="11"/>
  <c r="M377" i="11"/>
  <c r="L377" i="11"/>
  <c r="K377" i="11"/>
  <c r="J377" i="11"/>
  <c r="I377" i="11"/>
  <c r="H377" i="11"/>
  <c r="G377" i="11"/>
  <c r="F377" i="11"/>
  <c r="E377" i="11"/>
  <c r="R376" i="11"/>
  <c r="Q376" i="11"/>
  <c r="P376" i="11"/>
  <c r="O376" i="11"/>
  <c r="N376" i="11"/>
  <c r="M376" i="11"/>
  <c r="L376" i="11"/>
  <c r="K376" i="11"/>
  <c r="J376" i="11"/>
  <c r="I376" i="11"/>
  <c r="H376" i="11"/>
  <c r="G376" i="11"/>
  <c r="F376" i="11"/>
  <c r="E376" i="11"/>
  <c r="R374" i="11"/>
  <c r="Q374" i="11"/>
  <c r="P374" i="11"/>
  <c r="O374" i="11"/>
  <c r="N374" i="11"/>
  <c r="M374" i="11"/>
  <c r="L374" i="11"/>
  <c r="K374" i="11"/>
  <c r="J374" i="11"/>
  <c r="I374" i="11"/>
  <c r="H374" i="11"/>
  <c r="G374" i="11"/>
  <c r="F374" i="11"/>
  <c r="E374" i="11"/>
  <c r="R373" i="11"/>
  <c r="Q373" i="11"/>
  <c r="P373" i="11"/>
  <c r="O373" i="11"/>
  <c r="N373" i="11"/>
  <c r="M373" i="11"/>
  <c r="L373" i="11"/>
  <c r="K373" i="11"/>
  <c r="J373" i="11"/>
  <c r="I373" i="11"/>
  <c r="H373" i="11"/>
  <c r="G373" i="11"/>
  <c r="F373" i="11"/>
  <c r="E373" i="11"/>
  <c r="R372" i="11"/>
  <c r="Q372" i="11"/>
  <c r="P372" i="11"/>
  <c r="O372" i="11"/>
  <c r="N372" i="11"/>
  <c r="M372" i="11"/>
  <c r="L372" i="11"/>
  <c r="K372" i="11"/>
  <c r="J372" i="11"/>
  <c r="I372" i="11"/>
  <c r="H372" i="11"/>
  <c r="G372" i="11"/>
  <c r="F372" i="11"/>
  <c r="E372" i="11"/>
  <c r="R371" i="11"/>
  <c r="Q371" i="11"/>
  <c r="P371" i="11"/>
  <c r="O371" i="11"/>
  <c r="N371" i="11"/>
  <c r="M371" i="11"/>
  <c r="L371" i="11"/>
  <c r="K371" i="11"/>
  <c r="J371" i="11"/>
  <c r="I371" i="11"/>
  <c r="H371" i="11"/>
  <c r="G371" i="11"/>
  <c r="F371" i="11"/>
  <c r="E371" i="11"/>
  <c r="R370" i="11"/>
  <c r="Q370" i="11"/>
  <c r="P370" i="11"/>
  <c r="O370" i="11"/>
  <c r="N370" i="11"/>
  <c r="M370" i="11"/>
  <c r="L370" i="11"/>
  <c r="K370" i="11"/>
  <c r="J370" i="11"/>
  <c r="I370" i="11"/>
  <c r="H370" i="11"/>
  <c r="G370" i="11"/>
  <c r="F370" i="11"/>
  <c r="E370" i="11"/>
  <c r="R369" i="11"/>
  <c r="Q369" i="11"/>
  <c r="P369" i="11"/>
  <c r="O369" i="11"/>
  <c r="N369" i="11"/>
  <c r="M369" i="11"/>
  <c r="L369" i="11"/>
  <c r="K369" i="11"/>
  <c r="J369" i="11"/>
  <c r="I369" i="11"/>
  <c r="H369" i="11"/>
  <c r="G369" i="11"/>
  <c r="F369" i="11"/>
  <c r="E369" i="11"/>
  <c r="R368" i="11"/>
  <c r="Q368" i="11"/>
  <c r="P368" i="11"/>
  <c r="O368" i="11"/>
  <c r="N368" i="11"/>
  <c r="M368" i="11"/>
  <c r="L368" i="11"/>
  <c r="K368" i="11"/>
  <c r="J368" i="11"/>
  <c r="I368" i="11"/>
  <c r="H368" i="11"/>
  <c r="G368" i="11"/>
  <c r="F368" i="11"/>
  <c r="E368" i="11"/>
  <c r="R367" i="11"/>
  <c r="Q367" i="11"/>
  <c r="P367" i="11"/>
  <c r="O367" i="11"/>
  <c r="N367" i="11"/>
  <c r="M367" i="11"/>
  <c r="L367" i="11"/>
  <c r="K367" i="11"/>
  <c r="J367" i="11"/>
  <c r="I367" i="11"/>
  <c r="H367" i="11"/>
  <c r="G367" i="11"/>
  <c r="F367" i="11"/>
  <c r="E367" i="11"/>
  <c r="R366" i="11"/>
  <c r="Q366" i="11"/>
  <c r="P366" i="11"/>
  <c r="O366" i="11"/>
  <c r="N366" i="11"/>
  <c r="M366" i="11"/>
  <c r="L366" i="11"/>
  <c r="K366" i="11"/>
  <c r="J366" i="11"/>
  <c r="I366" i="11"/>
  <c r="H366" i="11"/>
  <c r="G366" i="11"/>
  <c r="F366" i="11"/>
  <c r="E366" i="11"/>
  <c r="R365" i="11"/>
  <c r="Q365" i="11"/>
  <c r="P365" i="11"/>
  <c r="O365" i="11"/>
  <c r="N365" i="11"/>
  <c r="M365" i="11"/>
  <c r="L365" i="11"/>
  <c r="K365" i="11"/>
  <c r="J365" i="11"/>
  <c r="I365" i="11"/>
  <c r="H365" i="11"/>
  <c r="G365" i="11"/>
  <c r="F365" i="11"/>
  <c r="E365" i="11"/>
  <c r="R361" i="11"/>
  <c r="Q361" i="11"/>
  <c r="P361" i="11"/>
  <c r="O361" i="11"/>
  <c r="N361" i="11"/>
  <c r="M361" i="11"/>
  <c r="L361" i="11"/>
  <c r="K361" i="11"/>
  <c r="J361" i="11"/>
  <c r="I361" i="11"/>
  <c r="H361" i="11"/>
  <c r="G361" i="11"/>
  <c r="F361" i="11"/>
  <c r="E361" i="11"/>
  <c r="R360" i="11"/>
  <c r="Q360" i="11"/>
  <c r="P360" i="11"/>
  <c r="O360" i="11"/>
  <c r="N360" i="11"/>
  <c r="M360" i="11"/>
  <c r="L360" i="11"/>
  <c r="K360" i="11"/>
  <c r="J360" i="11"/>
  <c r="I360" i="11"/>
  <c r="H360" i="11"/>
  <c r="G360" i="11"/>
  <c r="F360" i="11"/>
  <c r="E360" i="11"/>
  <c r="R359" i="11"/>
  <c r="Q359" i="11"/>
  <c r="P359" i="11"/>
  <c r="O359" i="11"/>
  <c r="N359" i="11"/>
  <c r="M359" i="11"/>
  <c r="L359" i="11"/>
  <c r="K359" i="11"/>
  <c r="J359" i="11"/>
  <c r="I359" i="11"/>
  <c r="H359" i="11"/>
  <c r="G359" i="11"/>
  <c r="F359" i="11"/>
  <c r="E359" i="11"/>
  <c r="R358" i="11"/>
  <c r="Q358" i="11"/>
  <c r="P358" i="11"/>
  <c r="O358" i="11"/>
  <c r="N358" i="11"/>
  <c r="M358" i="11"/>
  <c r="L358" i="11"/>
  <c r="K358" i="11"/>
  <c r="J358" i="11"/>
  <c r="I358" i="11"/>
  <c r="H358" i="11"/>
  <c r="G358" i="11"/>
  <c r="F358" i="11"/>
  <c r="E358" i="11"/>
  <c r="R357" i="11"/>
  <c r="Q357" i="11"/>
  <c r="P357" i="11"/>
  <c r="O357" i="11"/>
  <c r="N357" i="11"/>
  <c r="M357" i="11"/>
  <c r="L357" i="11"/>
  <c r="K357" i="11"/>
  <c r="J357" i="11"/>
  <c r="I357" i="11"/>
  <c r="H357" i="11"/>
  <c r="G357" i="11"/>
  <c r="F357" i="11"/>
  <c r="E357" i="11"/>
  <c r="R355" i="11"/>
  <c r="Q355" i="11"/>
  <c r="P355" i="11"/>
  <c r="O355" i="11"/>
  <c r="N355" i="11"/>
  <c r="M355" i="11"/>
  <c r="L355" i="11"/>
  <c r="K355" i="11"/>
  <c r="J355" i="11"/>
  <c r="I355" i="11"/>
  <c r="H355" i="11"/>
  <c r="G355" i="11"/>
  <c r="F355" i="11"/>
  <c r="E355" i="11"/>
  <c r="R354" i="11"/>
  <c r="Q354" i="11"/>
  <c r="P354" i="11"/>
  <c r="O354" i="11"/>
  <c r="N354" i="11"/>
  <c r="M354" i="11"/>
  <c r="L354" i="11"/>
  <c r="K354" i="11"/>
  <c r="J354" i="11"/>
  <c r="I354" i="11"/>
  <c r="H354" i="11"/>
  <c r="G354" i="11"/>
  <c r="F354" i="11"/>
  <c r="E354" i="11"/>
  <c r="R353" i="11"/>
  <c r="Q353" i="11"/>
  <c r="P353" i="11"/>
  <c r="O353" i="11"/>
  <c r="N353" i="11"/>
  <c r="M353" i="11"/>
  <c r="L353" i="11"/>
  <c r="K353" i="11"/>
  <c r="J353" i="11"/>
  <c r="I353" i="11"/>
  <c r="H353" i="11"/>
  <c r="G353" i="11"/>
  <c r="F353" i="11"/>
  <c r="E353" i="11"/>
  <c r="R352" i="11"/>
  <c r="Q352" i="11"/>
  <c r="P352" i="11"/>
  <c r="O352" i="11"/>
  <c r="N352" i="11"/>
  <c r="M352" i="11"/>
  <c r="L352" i="11"/>
  <c r="K352" i="11"/>
  <c r="J352" i="11"/>
  <c r="I352" i="11"/>
  <c r="H352" i="11"/>
  <c r="G352" i="11"/>
  <c r="F352" i="11"/>
  <c r="E352" i="11"/>
  <c r="R350" i="11"/>
  <c r="Q350" i="11"/>
  <c r="P350" i="11"/>
  <c r="O350" i="11"/>
  <c r="N350" i="11"/>
  <c r="M350" i="11"/>
  <c r="L350" i="11"/>
  <c r="K350" i="11"/>
  <c r="J350" i="11"/>
  <c r="I350" i="11"/>
  <c r="H350" i="11"/>
  <c r="G350" i="11"/>
  <c r="F350" i="11"/>
  <c r="E350" i="11"/>
  <c r="R348" i="11"/>
  <c r="Q348" i="11"/>
  <c r="P348" i="11"/>
  <c r="O348" i="11"/>
  <c r="N348" i="11"/>
  <c r="M348" i="11"/>
  <c r="L348" i="11"/>
  <c r="K348" i="11"/>
  <c r="J348" i="11"/>
  <c r="I348" i="11"/>
  <c r="H348" i="11"/>
  <c r="G348" i="11"/>
  <c r="F348" i="11"/>
  <c r="E348" i="11"/>
  <c r="R347" i="11"/>
  <c r="Q347" i="11"/>
  <c r="P347" i="11"/>
  <c r="O347" i="11"/>
  <c r="N347" i="11"/>
  <c r="M347" i="11"/>
  <c r="L347" i="11"/>
  <c r="K347" i="11"/>
  <c r="J347" i="11"/>
  <c r="I347" i="11"/>
  <c r="H347" i="11"/>
  <c r="G347" i="11"/>
  <c r="F347" i="11"/>
  <c r="E347" i="11"/>
  <c r="R346" i="11"/>
  <c r="Q346" i="11"/>
  <c r="P346" i="11"/>
  <c r="O346" i="11"/>
  <c r="N346" i="11"/>
  <c r="M346" i="11"/>
  <c r="L346" i="11"/>
  <c r="K346" i="11"/>
  <c r="J346" i="11"/>
  <c r="I346" i="11"/>
  <c r="H346" i="11"/>
  <c r="G346" i="11"/>
  <c r="F346" i="11"/>
  <c r="E346" i="11"/>
  <c r="R345" i="11"/>
  <c r="Q345" i="11"/>
  <c r="P345" i="11"/>
  <c r="O345" i="11"/>
  <c r="N345" i="11"/>
  <c r="M345" i="11"/>
  <c r="L345" i="11"/>
  <c r="K345" i="11"/>
  <c r="J345" i="11"/>
  <c r="I345" i="11"/>
  <c r="H345" i="11"/>
  <c r="G345" i="11"/>
  <c r="F345" i="11"/>
  <c r="E345" i="11"/>
  <c r="R344" i="11"/>
  <c r="Q344" i="11"/>
  <c r="P344" i="11"/>
  <c r="O344" i="11"/>
  <c r="N344" i="11"/>
  <c r="M344" i="11"/>
  <c r="L344" i="11"/>
  <c r="K344" i="11"/>
  <c r="J344" i="11"/>
  <c r="I344" i="11"/>
  <c r="H344" i="11"/>
  <c r="G344" i="11"/>
  <c r="F344" i="11"/>
  <c r="E344" i="11"/>
  <c r="R343" i="11"/>
  <c r="Q343" i="11"/>
  <c r="P343" i="11"/>
  <c r="O343" i="11"/>
  <c r="N343" i="11"/>
  <c r="M343" i="11"/>
  <c r="L343" i="11"/>
  <c r="K343" i="11"/>
  <c r="J343" i="11"/>
  <c r="I343" i="11"/>
  <c r="H343" i="11"/>
  <c r="G343" i="11"/>
  <c r="F343" i="11"/>
  <c r="E343" i="11"/>
  <c r="R342" i="11"/>
  <c r="Q342" i="11"/>
  <c r="P342" i="11"/>
  <c r="O342" i="11"/>
  <c r="N342" i="11"/>
  <c r="M342" i="11"/>
  <c r="L342" i="11"/>
  <c r="K342" i="11"/>
  <c r="J342" i="11"/>
  <c r="I342" i="11"/>
  <c r="H342" i="11"/>
  <c r="G342" i="11"/>
  <c r="F342" i="11"/>
  <c r="E342" i="11"/>
  <c r="R341" i="11"/>
  <c r="Q341" i="11"/>
  <c r="P341" i="11"/>
  <c r="O341" i="11"/>
  <c r="N341" i="11"/>
  <c r="M341" i="11"/>
  <c r="L341" i="11"/>
  <c r="K341" i="11"/>
  <c r="J341" i="11"/>
  <c r="I341" i="11"/>
  <c r="H341" i="11"/>
  <c r="G341" i="11"/>
  <c r="F341" i="11"/>
  <c r="E341" i="11"/>
  <c r="R340" i="11"/>
  <c r="Q340" i="11"/>
  <c r="P340" i="11"/>
  <c r="O340" i="11"/>
  <c r="N340" i="11"/>
  <c r="M340" i="11"/>
  <c r="L340" i="11"/>
  <c r="K340" i="11"/>
  <c r="J340" i="11"/>
  <c r="I340" i="11"/>
  <c r="H340" i="11"/>
  <c r="G340" i="11"/>
  <c r="F340" i="11"/>
  <c r="E340" i="11"/>
  <c r="R339" i="11"/>
  <c r="Q339" i="11"/>
  <c r="P339" i="11"/>
  <c r="O339" i="11"/>
  <c r="N339" i="11"/>
  <c r="M339" i="11"/>
  <c r="L339" i="11"/>
  <c r="K339" i="11"/>
  <c r="J339" i="11"/>
  <c r="I339" i="11"/>
  <c r="H339" i="11"/>
  <c r="G339" i="11"/>
  <c r="F339" i="11"/>
  <c r="E339" i="11"/>
  <c r="R338" i="11"/>
  <c r="Q338" i="11"/>
  <c r="P338" i="11"/>
  <c r="O338" i="11"/>
  <c r="N338" i="11"/>
  <c r="M338" i="11"/>
  <c r="L338" i="11"/>
  <c r="K338" i="11"/>
  <c r="J338" i="11"/>
  <c r="I338" i="11"/>
  <c r="H338" i="11"/>
  <c r="G338" i="11"/>
  <c r="F338" i="11"/>
  <c r="E338" i="11"/>
  <c r="R337" i="11"/>
  <c r="Q337" i="11"/>
  <c r="P337" i="11"/>
  <c r="O337" i="11"/>
  <c r="N337" i="11"/>
  <c r="M337" i="11"/>
  <c r="L337" i="11"/>
  <c r="K337" i="11"/>
  <c r="J337" i="11"/>
  <c r="I337" i="11"/>
  <c r="H337" i="11"/>
  <c r="G337" i="11"/>
  <c r="F337" i="11"/>
  <c r="E337" i="11"/>
  <c r="R336" i="11"/>
  <c r="Q336" i="11"/>
  <c r="P336" i="11"/>
  <c r="O336" i="11"/>
  <c r="N336" i="11"/>
  <c r="M336" i="11"/>
  <c r="L336" i="11"/>
  <c r="K336" i="11"/>
  <c r="J336" i="11"/>
  <c r="I336" i="11"/>
  <c r="H336" i="11"/>
  <c r="G336" i="11"/>
  <c r="F336" i="11"/>
  <c r="E336" i="11"/>
  <c r="R335" i="11"/>
  <c r="Q335" i="11"/>
  <c r="P335" i="11"/>
  <c r="O335" i="11"/>
  <c r="N335" i="11"/>
  <c r="M335" i="11"/>
  <c r="L335" i="11"/>
  <c r="K335" i="11"/>
  <c r="J335" i="11"/>
  <c r="I335" i="11"/>
  <c r="H335" i="11"/>
  <c r="G335" i="11"/>
  <c r="F335" i="11"/>
  <c r="E335" i="11"/>
  <c r="R334" i="11"/>
  <c r="Q334" i="11"/>
  <c r="P334" i="11"/>
  <c r="O334" i="11"/>
  <c r="N334" i="11"/>
  <c r="M334" i="11"/>
  <c r="L334" i="11"/>
  <c r="K334" i="11"/>
  <c r="J334" i="11"/>
  <c r="I334" i="11"/>
  <c r="H334" i="11"/>
  <c r="G334" i="11"/>
  <c r="F334" i="11"/>
  <c r="E334" i="11"/>
  <c r="R329" i="11"/>
  <c r="Q329" i="11"/>
  <c r="P329" i="11"/>
  <c r="O329" i="11"/>
  <c r="N329" i="11"/>
  <c r="M329" i="11"/>
  <c r="L329" i="11"/>
  <c r="K329" i="11"/>
  <c r="J329" i="11"/>
  <c r="I329" i="11"/>
  <c r="H329" i="11"/>
  <c r="G329" i="11"/>
  <c r="F329" i="11"/>
  <c r="E329" i="11"/>
  <c r="R327" i="11"/>
  <c r="Q327" i="11"/>
  <c r="P327" i="11"/>
  <c r="O327" i="11"/>
  <c r="N327" i="11"/>
  <c r="M327" i="11"/>
  <c r="L327" i="11"/>
  <c r="K327" i="11"/>
  <c r="J327" i="11"/>
  <c r="I327" i="11"/>
  <c r="H327" i="11"/>
  <c r="G327" i="11"/>
  <c r="F327" i="11"/>
  <c r="E327" i="11"/>
  <c r="R326" i="11"/>
  <c r="Q326" i="11"/>
  <c r="P326" i="11"/>
  <c r="O326" i="11"/>
  <c r="N326" i="11"/>
  <c r="M326" i="11"/>
  <c r="L326" i="11"/>
  <c r="K326" i="11"/>
  <c r="J326" i="11"/>
  <c r="I326" i="11"/>
  <c r="H326" i="11"/>
  <c r="G326" i="11"/>
  <c r="F326" i="11"/>
  <c r="E326" i="11"/>
  <c r="R325" i="11"/>
  <c r="Q325" i="11"/>
  <c r="P325" i="11"/>
  <c r="O325" i="11"/>
  <c r="N325" i="11"/>
  <c r="M325" i="11"/>
  <c r="L325" i="11"/>
  <c r="K325" i="11"/>
  <c r="J325" i="11"/>
  <c r="I325" i="11"/>
  <c r="H325" i="11"/>
  <c r="G325" i="11"/>
  <c r="F325" i="11"/>
  <c r="E325" i="11"/>
  <c r="R324" i="11"/>
  <c r="Q324" i="11"/>
  <c r="P324" i="11"/>
  <c r="O324" i="11"/>
  <c r="N324" i="11"/>
  <c r="M324" i="11"/>
  <c r="L324" i="11"/>
  <c r="K324" i="11"/>
  <c r="J324" i="11"/>
  <c r="I324" i="11"/>
  <c r="H324" i="11"/>
  <c r="G324" i="11"/>
  <c r="F324" i="11"/>
  <c r="E324" i="11"/>
  <c r="R323" i="11"/>
  <c r="Q323" i="11"/>
  <c r="P323" i="11"/>
  <c r="O323" i="11"/>
  <c r="N323" i="11"/>
  <c r="M323" i="11"/>
  <c r="L323" i="11"/>
  <c r="K323" i="11"/>
  <c r="J323" i="11"/>
  <c r="I323" i="11"/>
  <c r="H323" i="11"/>
  <c r="G323" i="11"/>
  <c r="F323" i="11"/>
  <c r="E323" i="11"/>
  <c r="R321" i="11"/>
  <c r="Q321" i="11"/>
  <c r="P321" i="11"/>
  <c r="O321" i="11"/>
  <c r="N321" i="11"/>
  <c r="M321" i="11"/>
  <c r="L321" i="11"/>
  <c r="K321" i="11"/>
  <c r="J321" i="11"/>
  <c r="I321" i="11"/>
  <c r="H321" i="11"/>
  <c r="G321" i="11"/>
  <c r="F321" i="11"/>
  <c r="E321" i="11"/>
  <c r="R317" i="11"/>
  <c r="Q317" i="11"/>
  <c r="P317" i="11"/>
  <c r="O317" i="11"/>
  <c r="N317" i="11"/>
  <c r="M317" i="11"/>
  <c r="L317" i="11"/>
  <c r="K317" i="11"/>
  <c r="J317" i="11"/>
  <c r="I317" i="11"/>
  <c r="H317" i="11"/>
  <c r="G317" i="11"/>
  <c r="F317" i="11"/>
  <c r="E317" i="11"/>
  <c r="R316" i="11"/>
  <c r="Q316" i="11"/>
  <c r="P316" i="11"/>
  <c r="O316" i="11"/>
  <c r="N316" i="11"/>
  <c r="M316" i="11"/>
  <c r="L316" i="11"/>
  <c r="K316" i="11"/>
  <c r="J316" i="11"/>
  <c r="I316" i="11"/>
  <c r="H316" i="11"/>
  <c r="G316" i="11"/>
  <c r="F316" i="11"/>
  <c r="E316" i="11"/>
  <c r="R315" i="11"/>
  <c r="Q315" i="11"/>
  <c r="P315" i="11"/>
  <c r="O315" i="11"/>
  <c r="N315" i="11"/>
  <c r="M315" i="11"/>
  <c r="L315" i="11"/>
  <c r="K315" i="11"/>
  <c r="J315" i="11"/>
  <c r="I315" i="11"/>
  <c r="H315" i="11"/>
  <c r="G315" i="11"/>
  <c r="F315" i="11"/>
  <c r="E315" i="11"/>
  <c r="R313" i="11"/>
  <c r="Q313" i="11"/>
  <c r="P313" i="11"/>
  <c r="O313" i="11"/>
  <c r="N313" i="11"/>
  <c r="M313" i="11"/>
  <c r="L313" i="11"/>
  <c r="K313" i="11"/>
  <c r="J313" i="11"/>
  <c r="I313" i="11"/>
  <c r="H313" i="11"/>
  <c r="G313" i="11"/>
  <c r="F313" i="11"/>
  <c r="E313" i="11"/>
  <c r="R312" i="11"/>
  <c r="Q312" i="11"/>
  <c r="P312" i="11"/>
  <c r="O312" i="11"/>
  <c r="N312" i="11"/>
  <c r="M312" i="11"/>
  <c r="L312" i="11"/>
  <c r="K312" i="11"/>
  <c r="J312" i="11"/>
  <c r="I312" i="11"/>
  <c r="H312" i="11"/>
  <c r="G312" i="11"/>
  <c r="F312" i="11"/>
  <c r="E312" i="11"/>
  <c r="R311" i="11"/>
  <c r="Q311" i="11"/>
  <c r="P311" i="11"/>
  <c r="O311" i="11"/>
  <c r="N311" i="11"/>
  <c r="M311" i="11"/>
  <c r="L311" i="11"/>
  <c r="K311" i="11"/>
  <c r="J311" i="11"/>
  <c r="I311" i="11"/>
  <c r="H311" i="11"/>
  <c r="G311" i="11"/>
  <c r="F311" i="11"/>
  <c r="E311" i="11"/>
  <c r="R306" i="11"/>
  <c r="Q306" i="11"/>
  <c r="P306" i="11"/>
  <c r="O306" i="11"/>
  <c r="N306" i="11"/>
  <c r="M306" i="11"/>
  <c r="L306" i="11"/>
  <c r="K306" i="11"/>
  <c r="J306" i="11"/>
  <c r="I306" i="11"/>
  <c r="H306" i="11"/>
  <c r="G306" i="11"/>
  <c r="F306" i="11"/>
  <c r="E306" i="11"/>
  <c r="R305" i="11"/>
  <c r="Q305" i="11"/>
  <c r="P305" i="11"/>
  <c r="O305" i="11"/>
  <c r="N305" i="11"/>
  <c r="M305" i="11"/>
  <c r="L305" i="11"/>
  <c r="K305" i="11"/>
  <c r="J305" i="11"/>
  <c r="I305" i="11"/>
  <c r="H305" i="11"/>
  <c r="G305" i="11"/>
  <c r="F305" i="11"/>
  <c r="E305" i="11"/>
  <c r="R304" i="11"/>
  <c r="Q304" i="11"/>
  <c r="P304" i="11"/>
  <c r="O304" i="11"/>
  <c r="N304" i="11"/>
  <c r="M304" i="11"/>
  <c r="L304" i="11"/>
  <c r="K304" i="11"/>
  <c r="J304" i="11"/>
  <c r="I304" i="11"/>
  <c r="H304" i="11"/>
  <c r="G304" i="11"/>
  <c r="F304" i="11"/>
  <c r="E304" i="11"/>
  <c r="R303" i="11"/>
  <c r="Q303" i="11"/>
  <c r="P303" i="11"/>
  <c r="O303" i="11"/>
  <c r="N303" i="11"/>
  <c r="M303" i="11"/>
  <c r="L303" i="11"/>
  <c r="K303" i="11"/>
  <c r="J303" i="11"/>
  <c r="I303" i="11"/>
  <c r="H303" i="11"/>
  <c r="G303" i="11"/>
  <c r="F303" i="11"/>
  <c r="E303" i="11"/>
  <c r="R302" i="11"/>
  <c r="Q302" i="11"/>
  <c r="P302" i="11"/>
  <c r="O302" i="11"/>
  <c r="N302" i="11"/>
  <c r="M302" i="11"/>
  <c r="L302" i="11"/>
  <c r="K302" i="11"/>
  <c r="J302" i="11"/>
  <c r="I302" i="11"/>
  <c r="H302" i="11"/>
  <c r="G302" i="11"/>
  <c r="F302" i="11"/>
  <c r="E302" i="11"/>
  <c r="R301" i="11"/>
  <c r="Q301" i="11"/>
  <c r="P301" i="11"/>
  <c r="O301" i="11"/>
  <c r="N301" i="11"/>
  <c r="M301" i="11"/>
  <c r="L301" i="11"/>
  <c r="K301" i="11"/>
  <c r="J301" i="11"/>
  <c r="I301" i="11"/>
  <c r="H301" i="11"/>
  <c r="G301" i="11"/>
  <c r="F301" i="11"/>
  <c r="E301" i="11"/>
  <c r="R300" i="11"/>
  <c r="Q300" i="11"/>
  <c r="P300" i="11"/>
  <c r="O300" i="11"/>
  <c r="N300" i="11"/>
  <c r="M300" i="11"/>
  <c r="L300" i="11"/>
  <c r="K300" i="11"/>
  <c r="J300" i="11"/>
  <c r="I300" i="11"/>
  <c r="H300" i="11"/>
  <c r="G300" i="11"/>
  <c r="F300" i="11"/>
  <c r="E300" i="11"/>
  <c r="R299" i="11"/>
  <c r="Q299" i="11"/>
  <c r="P299" i="11"/>
  <c r="O299" i="11"/>
  <c r="N299" i="11"/>
  <c r="M299" i="11"/>
  <c r="L299" i="11"/>
  <c r="K299" i="11"/>
  <c r="J299" i="11"/>
  <c r="I299" i="11"/>
  <c r="H299" i="11"/>
  <c r="G299" i="11"/>
  <c r="F299" i="11"/>
  <c r="E299" i="11"/>
  <c r="R298" i="11"/>
  <c r="Q298" i="11"/>
  <c r="P298" i="11"/>
  <c r="O298" i="11"/>
  <c r="N298" i="11"/>
  <c r="M298" i="11"/>
  <c r="L298" i="11"/>
  <c r="K298" i="11"/>
  <c r="J298" i="11"/>
  <c r="I298" i="11"/>
  <c r="H298" i="11"/>
  <c r="G298" i="11"/>
  <c r="F298" i="11"/>
  <c r="E298" i="11"/>
  <c r="R297" i="11"/>
  <c r="Q297" i="11"/>
  <c r="P297" i="11"/>
  <c r="O297" i="11"/>
  <c r="N297" i="11"/>
  <c r="M297" i="11"/>
  <c r="L297" i="11"/>
  <c r="K297" i="11"/>
  <c r="J297" i="11"/>
  <c r="I297" i="11"/>
  <c r="H297" i="11"/>
  <c r="G297" i="11"/>
  <c r="F297" i="11"/>
  <c r="E297" i="11"/>
  <c r="R294" i="11"/>
  <c r="Q294" i="11"/>
  <c r="P294" i="11"/>
  <c r="O294" i="11"/>
  <c r="N294" i="11"/>
  <c r="M294" i="11"/>
  <c r="L294" i="11"/>
  <c r="K294" i="11"/>
  <c r="J294" i="11"/>
  <c r="I294" i="11"/>
  <c r="H294" i="11"/>
  <c r="G294" i="11"/>
  <c r="F294" i="11"/>
  <c r="E294" i="11"/>
  <c r="R293" i="11"/>
  <c r="Q293" i="11"/>
  <c r="P293" i="11"/>
  <c r="O293" i="11"/>
  <c r="N293" i="11"/>
  <c r="M293" i="11"/>
  <c r="L293" i="11"/>
  <c r="K293" i="11"/>
  <c r="J293" i="11"/>
  <c r="I293" i="11"/>
  <c r="H293" i="11"/>
  <c r="G293" i="11"/>
  <c r="F293" i="11"/>
  <c r="E293" i="11"/>
  <c r="R290" i="11"/>
  <c r="Q290" i="11"/>
  <c r="P290" i="11"/>
  <c r="O290" i="11"/>
  <c r="N290" i="11"/>
  <c r="M290" i="11"/>
  <c r="L290" i="11"/>
  <c r="K290" i="11"/>
  <c r="J290" i="11"/>
  <c r="I290" i="11"/>
  <c r="H290" i="11"/>
  <c r="G290" i="11"/>
  <c r="F290" i="11"/>
  <c r="E290" i="11"/>
  <c r="R289" i="11"/>
  <c r="Q289" i="11"/>
  <c r="P289" i="11"/>
  <c r="O289" i="11"/>
  <c r="N289" i="11"/>
  <c r="M289" i="11"/>
  <c r="L289" i="11"/>
  <c r="K289" i="11"/>
  <c r="J289" i="11"/>
  <c r="I289" i="11"/>
  <c r="H289" i="11"/>
  <c r="G289" i="11"/>
  <c r="F289" i="11"/>
  <c r="E289" i="11"/>
  <c r="R286" i="11"/>
  <c r="Q286" i="11"/>
  <c r="P286" i="11"/>
  <c r="O286" i="11"/>
  <c r="N286" i="11"/>
  <c r="M286" i="11"/>
  <c r="L286" i="11"/>
  <c r="K286" i="11"/>
  <c r="J286" i="11"/>
  <c r="I286" i="11"/>
  <c r="H286" i="11"/>
  <c r="G286" i="11"/>
  <c r="F286" i="11"/>
  <c r="E286" i="11"/>
  <c r="R285" i="11"/>
  <c r="Q285" i="11"/>
  <c r="P285" i="11"/>
  <c r="O285" i="11"/>
  <c r="N285" i="11"/>
  <c r="M285" i="11"/>
  <c r="L285" i="11"/>
  <c r="K285" i="11"/>
  <c r="J285" i="11"/>
  <c r="I285" i="11"/>
  <c r="H285" i="11"/>
  <c r="G285" i="11"/>
  <c r="F285" i="11"/>
  <c r="E285" i="11"/>
  <c r="R284" i="11"/>
  <c r="Q284" i="11"/>
  <c r="P284" i="11"/>
  <c r="O284" i="11"/>
  <c r="N284" i="11"/>
  <c r="M284" i="11"/>
  <c r="L284" i="11"/>
  <c r="K284" i="11"/>
  <c r="J284" i="11"/>
  <c r="I284" i="11"/>
  <c r="H284" i="11"/>
  <c r="G284" i="11"/>
  <c r="F284" i="11"/>
  <c r="E284" i="11"/>
  <c r="R282" i="11"/>
  <c r="Q282" i="11"/>
  <c r="P282" i="11"/>
  <c r="O282" i="11"/>
  <c r="N282" i="11"/>
  <c r="M282" i="11"/>
  <c r="L282" i="11"/>
  <c r="K282" i="11"/>
  <c r="J282" i="11"/>
  <c r="I282" i="11"/>
  <c r="H282" i="11"/>
  <c r="G282" i="11"/>
  <c r="F282" i="11"/>
  <c r="E282" i="11"/>
  <c r="R281" i="11"/>
  <c r="Q281" i="11"/>
  <c r="P281" i="11"/>
  <c r="O281" i="11"/>
  <c r="N281" i="11"/>
  <c r="M281" i="11"/>
  <c r="L281" i="11"/>
  <c r="K281" i="11"/>
  <c r="J281" i="11"/>
  <c r="I281" i="11"/>
  <c r="H281" i="11"/>
  <c r="G281" i="11"/>
  <c r="F281" i="11"/>
  <c r="E281" i="11"/>
  <c r="R280" i="11"/>
  <c r="Q280" i="11"/>
  <c r="P280" i="11"/>
  <c r="O280" i="11"/>
  <c r="N280" i="11"/>
  <c r="M280" i="11"/>
  <c r="L280" i="11"/>
  <c r="K280" i="11"/>
  <c r="J280" i="11"/>
  <c r="I280" i="11"/>
  <c r="H280" i="11"/>
  <c r="G280" i="11"/>
  <c r="F280" i="11"/>
  <c r="E280" i="11"/>
  <c r="R278" i="11"/>
  <c r="Q278" i="11"/>
  <c r="P278" i="11"/>
  <c r="O278" i="11"/>
  <c r="N278" i="11"/>
  <c r="M278" i="11"/>
  <c r="L278" i="11"/>
  <c r="K278" i="11"/>
  <c r="J278" i="11"/>
  <c r="I278" i="11"/>
  <c r="H278" i="11"/>
  <c r="G278" i="11"/>
  <c r="F278" i="11"/>
  <c r="E278" i="11"/>
  <c r="R276" i="11"/>
  <c r="Q276" i="11"/>
  <c r="P276" i="11"/>
  <c r="O276" i="11"/>
  <c r="N276" i="11"/>
  <c r="M276" i="11"/>
  <c r="L276" i="11"/>
  <c r="K276" i="11"/>
  <c r="J276" i="11"/>
  <c r="I276" i="11"/>
  <c r="H276" i="11"/>
  <c r="G276" i="11"/>
  <c r="F276" i="11"/>
  <c r="E276" i="11"/>
  <c r="R275" i="11"/>
  <c r="Q275" i="11"/>
  <c r="P275" i="11"/>
  <c r="O275" i="11"/>
  <c r="N275" i="11"/>
  <c r="M275" i="11"/>
  <c r="L275" i="11"/>
  <c r="K275" i="11"/>
  <c r="J275" i="11"/>
  <c r="I275" i="11"/>
  <c r="H275" i="11"/>
  <c r="G275" i="11"/>
  <c r="F275" i="11"/>
  <c r="E275" i="11"/>
  <c r="R274" i="11"/>
  <c r="Q274" i="11"/>
  <c r="P274" i="11"/>
  <c r="O274" i="11"/>
  <c r="N274" i="11"/>
  <c r="M274" i="11"/>
  <c r="L274" i="11"/>
  <c r="K274" i="11"/>
  <c r="J274" i="11"/>
  <c r="I274" i="11"/>
  <c r="H274" i="11"/>
  <c r="G274" i="11"/>
  <c r="F274" i="11"/>
  <c r="E274" i="11"/>
  <c r="R273" i="11"/>
  <c r="Q273" i="11"/>
  <c r="P273" i="11"/>
  <c r="O273" i="11"/>
  <c r="N273" i="11"/>
  <c r="M273" i="11"/>
  <c r="L273" i="11"/>
  <c r="K273" i="11"/>
  <c r="J273" i="11"/>
  <c r="I273" i="11"/>
  <c r="H273" i="11"/>
  <c r="G273" i="11"/>
  <c r="F273" i="11"/>
  <c r="E273" i="11"/>
  <c r="R272" i="11"/>
  <c r="Q272" i="11"/>
  <c r="P272" i="11"/>
  <c r="O272" i="11"/>
  <c r="N272" i="11"/>
  <c r="M272" i="11"/>
  <c r="L272" i="11"/>
  <c r="K272" i="11"/>
  <c r="J272" i="11"/>
  <c r="I272" i="11"/>
  <c r="H272" i="11"/>
  <c r="G272" i="11"/>
  <c r="F272" i="11"/>
  <c r="E272" i="11"/>
  <c r="R271" i="11"/>
  <c r="Q271" i="11"/>
  <c r="P271" i="11"/>
  <c r="O271" i="11"/>
  <c r="N271" i="11"/>
  <c r="M271" i="11"/>
  <c r="L271" i="11"/>
  <c r="K271" i="11"/>
  <c r="J271" i="11"/>
  <c r="I271" i="11"/>
  <c r="H271" i="11"/>
  <c r="G271" i="11"/>
  <c r="F271" i="11"/>
  <c r="E271" i="11"/>
  <c r="R270" i="11"/>
  <c r="Q270" i="11"/>
  <c r="P270" i="11"/>
  <c r="O270" i="11"/>
  <c r="N270" i="11"/>
  <c r="M270" i="11"/>
  <c r="L270" i="11"/>
  <c r="K270" i="11"/>
  <c r="J270" i="11"/>
  <c r="I270" i="11"/>
  <c r="H270" i="11"/>
  <c r="G270" i="11"/>
  <c r="F270" i="11"/>
  <c r="E270" i="11"/>
  <c r="R269" i="11"/>
  <c r="Q269" i="11"/>
  <c r="P269" i="11"/>
  <c r="O269" i="11"/>
  <c r="N269" i="11"/>
  <c r="M269" i="11"/>
  <c r="L269" i="11"/>
  <c r="K269" i="11"/>
  <c r="J269" i="11"/>
  <c r="I269" i="11"/>
  <c r="H269" i="11"/>
  <c r="G269" i="11"/>
  <c r="F269" i="11"/>
  <c r="E269" i="11"/>
  <c r="R268" i="11"/>
  <c r="Q268" i="11"/>
  <c r="P268" i="11"/>
  <c r="O268" i="11"/>
  <c r="N268" i="11"/>
  <c r="M268" i="11"/>
  <c r="L268" i="11"/>
  <c r="K268" i="11"/>
  <c r="J268" i="11"/>
  <c r="I268" i="11"/>
  <c r="H268" i="11"/>
  <c r="G268" i="11"/>
  <c r="F268" i="11"/>
  <c r="E268" i="11"/>
  <c r="R266" i="11"/>
  <c r="Q266" i="11"/>
  <c r="P266" i="11"/>
  <c r="O266" i="11"/>
  <c r="N266" i="11"/>
  <c r="M266" i="11"/>
  <c r="L266" i="11"/>
  <c r="K266" i="11"/>
  <c r="J266" i="11"/>
  <c r="I266" i="11"/>
  <c r="H266" i="11"/>
  <c r="G266" i="11"/>
  <c r="F266" i="11"/>
  <c r="E266" i="11"/>
  <c r="R265" i="11"/>
  <c r="Q265" i="11"/>
  <c r="P265" i="11"/>
  <c r="O265" i="11"/>
  <c r="N265" i="11"/>
  <c r="M265" i="11"/>
  <c r="L265" i="11"/>
  <c r="K265" i="11"/>
  <c r="J265" i="11"/>
  <c r="I265" i="11"/>
  <c r="H265" i="11"/>
  <c r="G265" i="11"/>
  <c r="F265" i="11"/>
  <c r="E265" i="11"/>
  <c r="R264" i="11"/>
  <c r="Q264" i="11"/>
  <c r="P264" i="11"/>
  <c r="O264" i="11"/>
  <c r="N264" i="11"/>
  <c r="M264" i="11"/>
  <c r="L264" i="11"/>
  <c r="K264" i="11"/>
  <c r="J264" i="11"/>
  <c r="I264" i="11"/>
  <c r="H264" i="11"/>
  <c r="G264" i="11"/>
  <c r="F264" i="11"/>
  <c r="E264" i="11"/>
  <c r="R263" i="11"/>
  <c r="Q263" i="11"/>
  <c r="P263" i="11"/>
  <c r="O263" i="11"/>
  <c r="N263" i="11"/>
  <c r="M263" i="11"/>
  <c r="L263" i="11"/>
  <c r="K263" i="11"/>
  <c r="J263" i="11"/>
  <c r="I263" i="11"/>
  <c r="H263" i="11"/>
  <c r="G263" i="11"/>
  <c r="F263" i="11"/>
  <c r="E263" i="11"/>
  <c r="R262" i="11"/>
  <c r="Q262" i="11"/>
  <c r="P262" i="11"/>
  <c r="O262" i="11"/>
  <c r="N262" i="11"/>
  <c r="M262" i="11"/>
  <c r="L262" i="11"/>
  <c r="K262" i="11"/>
  <c r="J262" i="11"/>
  <c r="I262" i="11"/>
  <c r="H262" i="11"/>
  <c r="G262" i="11"/>
  <c r="F262" i="11"/>
  <c r="E262" i="11"/>
  <c r="R261" i="11"/>
  <c r="Q261" i="11"/>
  <c r="P261" i="11"/>
  <c r="O261" i="11"/>
  <c r="N261" i="11"/>
  <c r="M261" i="11"/>
  <c r="L261" i="11"/>
  <c r="K261" i="11"/>
  <c r="J261" i="11"/>
  <c r="I261" i="11"/>
  <c r="H261" i="11"/>
  <c r="G261" i="11"/>
  <c r="F261" i="11"/>
  <c r="E261" i="11"/>
  <c r="R260" i="11"/>
  <c r="Q260" i="11"/>
  <c r="P260" i="11"/>
  <c r="O260" i="11"/>
  <c r="N260" i="11"/>
  <c r="M260" i="11"/>
  <c r="L260" i="11"/>
  <c r="K260" i="11"/>
  <c r="J260" i="11"/>
  <c r="I260" i="11"/>
  <c r="H260" i="11"/>
  <c r="G260" i="11"/>
  <c r="F260" i="11"/>
  <c r="E260" i="11"/>
  <c r="R259" i="11"/>
  <c r="Q259" i="11"/>
  <c r="P259" i="11"/>
  <c r="O259" i="11"/>
  <c r="N259" i="11"/>
  <c r="M259" i="11"/>
  <c r="L259" i="11"/>
  <c r="K259" i="11"/>
  <c r="J259" i="11"/>
  <c r="I259" i="11"/>
  <c r="H259" i="11"/>
  <c r="G259" i="11"/>
  <c r="F259" i="11"/>
  <c r="E259" i="11"/>
  <c r="R258" i="11"/>
  <c r="Q258" i="11"/>
  <c r="P258" i="11"/>
  <c r="O258" i="11"/>
  <c r="N258" i="11"/>
  <c r="M258" i="11"/>
  <c r="L258" i="11"/>
  <c r="K258" i="11"/>
  <c r="J258" i="11"/>
  <c r="I258" i="11"/>
  <c r="H258" i="11"/>
  <c r="G258" i="11"/>
  <c r="F258" i="11"/>
  <c r="E258" i="11"/>
  <c r="R257" i="11"/>
  <c r="Q257" i="11"/>
  <c r="P257" i="11"/>
  <c r="O257" i="11"/>
  <c r="N257" i="11"/>
  <c r="M257" i="11"/>
  <c r="L257" i="11"/>
  <c r="K257" i="11"/>
  <c r="J257" i="11"/>
  <c r="I257" i="11"/>
  <c r="H257" i="11"/>
  <c r="G257" i="11"/>
  <c r="F257" i="11"/>
  <c r="E257" i="11"/>
  <c r="R256" i="11"/>
  <c r="Q256" i="11"/>
  <c r="P256" i="11"/>
  <c r="O256" i="11"/>
  <c r="N256" i="11"/>
  <c r="M256" i="11"/>
  <c r="L256" i="11"/>
  <c r="K256" i="11"/>
  <c r="J256" i="11"/>
  <c r="I256" i="11"/>
  <c r="H256" i="11"/>
  <c r="G256" i="11"/>
  <c r="F256" i="11"/>
  <c r="E256" i="11"/>
  <c r="R254" i="11"/>
  <c r="Q254" i="11"/>
  <c r="P254" i="11"/>
  <c r="O254" i="11"/>
  <c r="N254" i="11"/>
  <c r="M254" i="11"/>
  <c r="L254" i="11"/>
  <c r="K254" i="11"/>
  <c r="J254" i="11"/>
  <c r="I254" i="11"/>
  <c r="H254" i="11"/>
  <c r="G254" i="11"/>
  <c r="F254" i="11"/>
  <c r="E254" i="11"/>
  <c r="R253" i="11"/>
  <c r="Q253" i="11"/>
  <c r="P253" i="11"/>
  <c r="O253" i="11"/>
  <c r="N253" i="11"/>
  <c r="M253" i="11"/>
  <c r="L253" i="11"/>
  <c r="K253" i="11"/>
  <c r="J253" i="11"/>
  <c r="I253" i="11"/>
  <c r="H253" i="11"/>
  <c r="G253" i="11"/>
  <c r="F253" i="11"/>
  <c r="E253" i="11"/>
  <c r="R252" i="11"/>
  <c r="Q252" i="11"/>
  <c r="P252" i="11"/>
  <c r="O252" i="11"/>
  <c r="N252" i="11"/>
  <c r="M252" i="11"/>
  <c r="L252" i="11"/>
  <c r="K252" i="11"/>
  <c r="J252" i="11"/>
  <c r="I252" i="11"/>
  <c r="H252" i="11"/>
  <c r="G252" i="11"/>
  <c r="F252" i="11"/>
  <c r="E252" i="11"/>
  <c r="R251" i="11"/>
  <c r="Q251" i="11"/>
  <c r="P251" i="11"/>
  <c r="O251" i="11"/>
  <c r="N251" i="11"/>
  <c r="M251" i="11"/>
  <c r="L251" i="11"/>
  <c r="K251" i="11"/>
  <c r="J251" i="11"/>
  <c r="I251" i="11"/>
  <c r="H251" i="11"/>
  <c r="G251" i="11"/>
  <c r="F251" i="11"/>
  <c r="E251" i="11"/>
  <c r="R250" i="11"/>
  <c r="Q250" i="11"/>
  <c r="P250" i="11"/>
  <c r="O250" i="11"/>
  <c r="N250" i="11"/>
  <c r="M250" i="11"/>
  <c r="L250" i="11"/>
  <c r="K250" i="11"/>
  <c r="J250" i="11"/>
  <c r="I250" i="11"/>
  <c r="H250" i="11"/>
  <c r="G250" i="11"/>
  <c r="F250" i="11"/>
  <c r="E250" i="11"/>
  <c r="R249" i="11"/>
  <c r="Q249" i="11"/>
  <c r="P249" i="11"/>
  <c r="O249" i="11"/>
  <c r="N249" i="11"/>
  <c r="M249" i="11"/>
  <c r="L249" i="11"/>
  <c r="K249" i="11"/>
  <c r="J249" i="11"/>
  <c r="I249" i="11"/>
  <c r="H249" i="11"/>
  <c r="G249" i="11"/>
  <c r="F249" i="11"/>
  <c r="E249" i="11"/>
  <c r="R248" i="11"/>
  <c r="Q248" i="11"/>
  <c r="P248" i="11"/>
  <c r="O248" i="11"/>
  <c r="N248" i="11"/>
  <c r="M248" i="11"/>
  <c r="L248" i="11"/>
  <c r="K248" i="11"/>
  <c r="J248" i="11"/>
  <c r="I248" i="11"/>
  <c r="H248" i="11"/>
  <c r="G248" i="11"/>
  <c r="F248" i="11"/>
  <c r="E248" i="11"/>
  <c r="R247" i="11"/>
  <c r="Q247" i="11"/>
  <c r="P247" i="11"/>
  <c r="O247" i="11"/>
  <c r="N247" i="11"/>
  <c r="M247" i="11"/>
  <c r="L247" i="11"/>
  <c r="K247" i="11"/>
  <c r="J247" i="11"/>
  <c r="I247" i="11"/>
  <c r="H247" i="11"/>
  <c r="G247" i="11"/>
  <c r="F247" i="11"/>
  <c r="E247" i="11"/>
  <c r="R246" i="11"/>
  <c r="Q246" i="11"/>
  <c r="P246" i="11"/>
  <c r="O246" i="11"/>
  <c r="N246" i="11"/>
  <c r="M246" i="11"/>
  <c r="L246" i="11"/>
  <c r="K246" i="11"/>
  <c r="J246" i="11"/>
  <c r="I246" i="11"/>
  <c r="H246" i="11"/>
  <c r="G246" i="11"/>
  <c r="F246" i="11"/>
  <c r="E246" i="11"/>
  <c r="R245" i="11"/>
  <c r="Q245" i="11"/>
  <c r="P245" i="11"/>
  <c r="O245" i="11"/>
  <c r="N245" i="11"/>
  <c r="M245" i="11"/>
  <c r="L245" i="11"/>
  <c r="K245" i="11"/>
  <c r="J245" i="11"/>
  <c r="I245" i="11"/>
  <c r="H245" i="11"/>
  <c r="G245" i="11"/>
  <c r="F245" i="11"/>
  <c r="E245" i="11"/>
  <c r="R244" i="11"/>
  <c r="Q244" i="11"/>
  <c r="P244" i="11"/>
  <c r="O244" i="11"/>
  <c r="N244" i="11"/>
  <c r="M244" i="11"/>
  <c r="L244" i="11"/>
  <c r="K244" i="11"/>
  <c r="J244" i="11"/>
  <c r="I244" i="11"/>
  <c r="H244" i="11"/>
  <c r="G244" i="11"/>
  <c r="F244" i="11"/>
  <c r="E244" i="11"/>
  <c r="R243" i="11"/>
  <c r="Q243" i="11"/>
  <c r="P243" i="11"/>
  <c r="O243" i="11"/>
  <c r="N243" i="11"/>
  <c r="M243" i="11"/>
  <c r="L243" i="11"/>
  <c r="K243" i="11"/>
  <c r="J243" i="11"/>
  <c r="I243" i="11"/>
  <c r="H243" i="11"/>
  <c r="G243" i="11"/>
  <c r="F243" i="11"/>
  <c r="E243" i="11"/>
  <c r="R242" i="11"/>
  <c r="Q242" i="11"/>
  <c r="P242" i="11"/>
  <c r="O242" i="11"/>
  <c r="N242" i="11"/>
  <c r="M242" i="11"/>
  <c r="L242" i="11"/>
  <c r="K242" i="11"/>
  <c r="J242" i="11"/>
  <c r="I242" i="11"/>
  <c r="H242" i="11"/>
  <c r="G242" i="11"/>
  <c r="F242" i="11"/>
  <c r="E242" i="11"/>
  <c r="R241" i="11"/>
  <c r="Q241" i="11"/>
  <c r="P241" i="11"/>
  <c r="O241" i="11"/>
  <c r="N241" i="11"/>
  <c r="M241" i="11"/>
  <c r="L241" i="11"/>
  <c r="K241" i="11"/>
  <c r="J241" i="11"/>
  <c r="I241" i="11"/>
  <c r="H241" i="11"/>
  <c r="G241" i="11"/>
  <c r="F241" i="11"/>
  <c r="E241" i="11"/>
  <c r="R240" i="11"/>
  <c r="Q240" i="11"/>
  <c r="P240" i="11"/>
  <c r="O240" i="11"/>
  <c r="N240" i="11"/>
  <c r="M240" i="11"/>
  <c r="L240" i="11"/>
  <c r="K240" i="11"/>
  <c r="J240" i="11"/>
  <c r="I240" i="11"/>
  <c r="H240" i="11"/>
  <c r="G240" i="11"/>
  <c r="F240" i="11"/>
  <c r="E240" i="11"/>
  <c r="R239" i="11"/>
  <c r="Q239" i="11"/>
  <c r="P239" i="11"/>
  <c r="O239" i="11"/>
  <c r="N239" i="11"/>
  <c r="M239" i="11"/>
  <c r="L239" i="11"/>
  <c r="K239" i="11"/>
  <c r="J239" i="11"/>
  <c r="I239" i="11"/>
  <c r="H239" i="11"/>
  <c r="G239" i="11"/>
  <c r="F239" i="11"/>
  <c r="E239" i="11"/>
  <c r="R238" i="11"/>
  <c r="Q238" i="11"/>
  <c r="P238" i="11"/>
  <c r="O238" i="11"/>
  <c r="N238" i="11"/>
  <c r="M238" i="11"/>
  <c r="L238" i="11"/>
  <c r="K238" i="11"/>
  <c r="J238" i="11"/>
  <c r="I238" i="11"/>
  <c r="H238" i="11"/>
  <c r="G238" i="11"/>
  <c r="F238" i="11"/>
  <c r="E238" i="11"/>
  <c r="R237" i="11"/>
  <c r="Q237" i="11"/>
  <c r="P237" i="11"/>
  <c r="O237" i="11"/>
  <c r="N237" i="11"/>
  <c r="M237" i="11"/>
  <c r="L237" i="11"/>
  <c r="K237" i="11"/>
  <c r="J237" i="11"/>
  <c r="I237" i="11"/>
  <c r="H237" i="11"/>
  <c r="G237" i="11"/>
  <c r="F237" i="11"/>
  <c r="E237" i="11"/>
  <c r="R236" i="11"/>
  <c r="Q236" i="11"/>
  <c r="P236" i="11"/>
  <c r="O236" i="11"/>
  <c r="N236" i="11"/>
  <c r="M236" i="11"/>
  <c r="L236" i="11"/>
  <c r="K236" i="11"/>
  <c r="J236" i="11"/>
  <c r="I236" i="11"/>
  <c r="H236" i="11"/>
  <c r="G236" i="11"/>
  <c r="F236" i="11"/>
  <c r="E236" i="11"/>
  <c r="R234" i="11"/>
  <c r="Q234" i="11"/>
  <c r="P234" i="11"/>
  <c r="O234" i="11"/>
  <c r="N234" i="11"/>
  <c r="M234" i="11"/>
  <c r="L234" i="11"/>
  <c r="K234" i="11"/>
  <c r="J234" i="11"/>
  <c r="I234" i="11"/>
  <c r="H234" i="11"/>
  <c r="G234" i="11"/>
  <c r="F234" i="11"/>
  <c r="E234" i="11"/>
  <c r="R233" i="11"/>
  <c r="Q233" i="11"/>
  <c r="P233" i="11"/>
  <c r="O233" i="11"/>
  <c r="N233" i="11"/>
  <c r="M233" i="11"/>
  <c r="L233" i="11"/>
  <c r="K233" i="11"/>
  <c r="J233" i="11"/>
  <c r="I233" i="11"/>
  <c r="H233" i="11"/>
  <c r="G233" i="11"/>
  <c r="F233" i="11"/>
  <c r="E233" i="11"/>
  <c r="R232" i="11"/>
  <c r="Q232" i="11"/>
  <c r="P232" i="11"/>
  <c r="O232" i="11"/>
  <c r="N232" i="11"/>
  <c r="M232" i="11"/>
  <c r="L232" i="11"/>
  <c r="K232" i="11"/>
  <c r="J232" i="11"/>
  <c r="I232" i="11"/>
  <c r="H232" i="11"/>
  <c r="G232" i="11"/>
  <c r="F232" i="11"/>
  <c r="E232" i="11"/>
  <c r="R231" i="11"/>
  <c r="Q231" i="11"/>
  <c r="P231" i="11"/>
  <c r="O231" i="11"/>
  <c r="N231" i="11"/>
  <c r="M231" i="11"/>
  <c r="L231" i="11"/>
  <c r="K231" i="11"/>
  <c r="J231" i="11"/>
  <c r="I231" i="11"/>
  <c r="H231" i="11"/>
  <c r="G231" i="11"/>
  <c r="F231" i="11"/>
  <c r="E231" i="11"/>
  <c r="R230" i="11"/>
  <c r="Q230" i="11"/>
  <c r="P230" i="11"/>
  <c r="O230" i="11"/>
  <c r="N230" i="11"/>
  <c r="M230" i="11"/>
  <c r="L230" i="11"/>
  <c r="K230" i="11"/>
  <c r="J230" i="11"/>
  <c r="I230" i="11"/>
  <c r="H230" i="11"/>
  <c r="G230" i="11"/>
  <c r="F230" i="11"/>
  <c r="E230" i="11"/>
  <c r="R228" i="11"/>
  <c r="Q228" i="11"/>
  <c r="P228" i="11"/>
  <c r="O228" i="11"/>
  <c r="N228" i="11"/>
  <c r="M228" i="11"/>
  <c r="L228" i="11"/>
  <c r="K228" i="11"/>
  <c r="J228" i="11"/>
  <c r="I228" i="11"/>
  <c r="H228" i="11"/>
  <c r="G228" i="11"/>
  <c r="F228" i="11"/>
  <c r="E228" i="11"/>
  <c r="R227" i="11"/>
  <c r="Q227" i="11"/>
  <c r="P227" i="11"/>
  <c r="O227" i="11"/>
  <c r="N227" i="11"/>
  <c r="M227" i="11"/>
  <c r="L227" i="11"/>
  <c r="K227" i="11"/>
  <c r="J227" i="11"/>
  <c r="I227" i="11"/>
  <c r="H227" i="11"/>
  <c r="G227" i="11"/>
  <c r="F227" i="11"/>
  <c r="E227" i="11"/>
  <c r="R226" i="11"/>
  <c r="Q226" i="11"/>
  <c r="P226" i="11"/>
  <c r="O226" i="11"/>
  <c r="N226" i="11"/>
  <c r="M226" i="11"/>
  <c r="L226" i="11"/>
  <c r="K226" i="11"/>
  <c r="J226" i="11"/>
  <c r="I226" i="11"/>
  <c r="H226" i="11"/>
  <c r="G226" i="11"/>
  <c r="F226" i="11"/>
  <c r="E226" i="11"/>
  <c r="R225" i="11"/>
  <c r="Q225" i="11"/>
  <c r="P225" i="11"/>
  <c r="O225" i="11"/>
  <c r="N225" i="11"/>
  <c r="M225" i="11"/>
  <c r="L225" i="11"/>
  <c r="K225" i="11"/>
  <c r="J225" i="11"/>
  <c r="I225" i="11"/>
  <c r="H225" i="11"/>
  <c r="G225" i="11"/>
  <c r="F225" i="11"/>
  <c r="E225" i="11"/>
  <c r="R279" i="11"/>
  <c r="Q279" i="11"/>
  <c r="P279" i="11"/>
  <c r="O279" i="11"/>
  <c r="N279" i="11"/>
  <c r="M279" i="11"/>
  <c r="L279" i="11"/>
  <c r="K279" i="11"/>
  <c r="J279" i="11"/>
  <c r="I279" i="11"/>
  <c r="H279" i="11"/>
  <c r="G279" i="11"/>
  <c r="F279" i="11"/>
  <c r="E279" i="11"/>
  <c r="R224" i="11"/>
  <c r="Q224" i="11"/>
  <c r="P224" i="11"/>
  <c r="O224" i="11"/>
  <c r="N224" i="11"/>
  <c r="M224" i="11"/>
  <c r="L224" i="11"/>
  <c r="K224" i="11"/>
  <c r="J224" i="11"/>
  <c r="I224" i="11"/>
  <c r="H224" i="11"/>
  <c r="G224" i="11"/>
  <c r="F224" i="11"/>
  <c r="E224" i="11"/>
  <c r="R223" i="11"/>
  <c r="Q223" i="11"/>
  <c r="P223" i="11"/>
  <c r="O223" i="11"/>
  <c r="N223" i="11"/>
  <c r="M223" i="11"/>
  <c r="L223" i="11"/>
  <c r="K223" i="11"/>
  <c r="J223" i="11"/>
  <c r="I223" i="11"/>
  <c r="H223" i="11"/>
  <c r="G223" i="11"/>
  <c r="F223" i="11"/>
  <c r="E223" i="11"/>
  <c r="R222" i="11"/>
  <c r="Q222" i="11"/>
  <c r="P222" i="11"/>
  <c r="O222" i="11"/>
  <c r="N222" i="11"/>
  <c r="M222" i="11"/>
  <c r="L222" i="11"/>
  <c r="K222" i="11"/>
  <c r="J222" i="11"/>
  <c r="I222" i="11"/>
  <c r="H222" i="11"/>
  <c r="G222" i="11"/>
  <c r="F222" i="11"/>
  <c r="E222" i="11"/>
  <c r="R219" i="11"/>
  <c r="Q219" i="11"/>
  <c r="P219" i="11"/>
  <c r="O219" i="11"/>
  <c r="N219" i="11"/>
  <c r="M219" i="11"/>
  <c r="L219" i="11"/>
  <c r="K219" i="11"/>
  <c r="J219" i="11"/>
  <c r="I219" i="11"/>
  <c r="H219" i="11"/>
  <c r="G219" i="11"/>
  <c r="F219" i="11"/>
  <c r="E219" i="11"/>
  <c r="R218" i="11"/>
  <c r="Q218" i="11"/>
  <c r="P218" i="11"/>
  <c r="O218" i="11"/>
  <c r="N218" i="11"/>
  <c r="M218" i="11"/>
  <c r="L218" i="11"/>
  <c r="K218" i="11"/>
  <c r="J218" i="11"/>
  <c r="I218" i="11"/>
  <c r="H218" i="11"/>
  <c r="G218" i="11"/>
  <c r="F218" i="11"/>
  <c r="E218" i="11"/>
  <c r="R217" i="11"/>
  <c r="Q217" i="11"/>
  <c r="P217" i="11"/>
  <c r="O217" i="11"/>
  <c r="N217" i="11"/>
  <c r="M217" i="11"/>
  <c r="L217" i="11"/>
  <c r="K217" i="11"/>
  <c r="J217" i="11"/>
  <c r="I217" i="11"/>
  <c r="H217" i="11"/>
  <c r="G217" i="11"/>
  <c r="F217" i="11"/>
  <c r="E217" i="11"/>
  <c r="R216" i="11"/>
  <c r="Q216" i="11"/>
  <c r="P216" i="11"/>
  <c r="O216" i="11"/>
  <c r="N216" i="11"/>
  <c r="M216" i="11"/>
  <c r="L216" i="11"/>
  <c r="K216" i="11"/>
  <c r="J216" i="11"/>
  <c r="I216" i="11"/>
  <c r="H216" i="11"/>
  <c r="G216" i="11"/>
  <c r="F216" i="11"/>
  <c r="E216" i="11"/>
  <c r="R211" i="11"/>
  <c r="Q211" i="11"/>
  <c r="P211" i="11"/>
  <c r="O211" i="11"/>
  <c r="N211" i="11"/>
  <c r="M211" i="11"/>
  <c r="L211" i="11"/>
  <c r="K211" i="11"/>
  <c r="J211" i="11"/>
  <c r="I211" i="11"/>
  <c r="H211" i="11"/>
  <c r="G211" i="11"/>
  <c r="F211" i="11"/>
  <c r="E211" i="11"/>
  <c r="R209" i="11"/>
  <c r="Q209" i="11"/>
  <c r="P209" i="11"/>
  <c r="O209" i="11"/>
  <c r="N209" i="11"/>
  <c r="M209" i="11"/>
  <c r="L209" i="11"/>
  <c r="K209" i="11"/>
  <c r="J209" i="11"/>
  <c r="I209" i="11"/>
  <c r="H209" i="11"/>
  <c r="G209" i="11"/>
  <c r="F209" i="11"/>
  <c r="E209" i="11"/>
  <c r="R208" i="11"/>
  <c r="Q208" i="11"/>
  <c r="P208" i="11"/>
  <c r="O208" i="11"/>
  <c r="N208" i="11"/>
  <c r="M208" i="11"/>
  <c r="L208" i="11"/>
  <c r="K208" i="11"/>
  <c r="J208" i="11"/>
  <c r="I208" i="11"/>
  <c r="H208" i="11"/>
  <c r="G208" i="11"/>
  <c r="F208" i="11"/>
  <c r="E208" i="11"/>
  <c r="R207" i="11"/>
  <c r="Q207" i="11"/>
  <c r="P207" i="11"/>
  <c r="O207" i="11"/>
  <c r="N207" i="11"/>
  <c r="M207" i="11"/>
  <c r="L207" i="11"/>
  <c r="K207" i="11"/>
  <c r="J207" i="11"/>
  <c r="I207" i="11"/>
  <c r="H207" i="11"/>
  <c r="G207" i="11"/>
  <c r="F207" i="11"/>
  <c r="E207" i="11"/>
  <c r="R206" i="11"/>
  <c r="Q206" i="11"/>
  <c r="P206" i="11"/>
  <c r="O206" i="11"/>
  <c r="N206" i="11"/>
  <c r="M206" i="11"/>
  <c r="L206" i="11"/>
  <c r="K206" i="11"/>
  <c r="J206" i="11"/>
  <c r="I206" i="11"/>
  <c r="H206" i="11"/>
  <c r="G206" i="11"/>
  <c r="F206" i="11"/>
  <c r="E206" i="11"/>
  <c r="R204" i="11"/>
  <c r="Q204" i="11"/>
  <c r="P204" i="11"/>
  <c r="O204" i="11"/>
  <c r="N204" i="11"/>
  <c r="M204" i="11"/>
  <c r="L204" i="11"/>
  <c r="K204" i="11"/>
  <c r="J204" i="11"/>
  <c r="I204" i="11"/>
  <c r="H204" i="11"/>
  <c r="G204" i="11"/>
  <c r="F204" i="11"/>
  <c r="E204" i="11"/>
  <c r="R203" i="11"/>
  <c r="Q203" i="11"/>
  <c r="P203" i="11"/>
  <c r="O203" i="11"/>
  <c r="N203" i="11"/>
  <c r="M203" i="11"/>
  <c r="L203" i="11"/>
  <c r="K203" i="11"/>
  <c r="J203" i="11"/>
  <c r="I203" i="11"/>
  <c r="H203" i="11"/>
  <c r="G203" i="11"/>
  <c r="F203" i="11"/>
  <c r="E203" i="11"/>
  <c r="R201" i="11"/>
  <c r="Q201" i="11"/>
  <c r="P201" i="11"/>
  <c r="O201" i="11"/>
  <c r="N201" i="11"/>
  <c r="M201" i="11"/>
  <c r="L201" i="11"/>
  <c r="K201" i="11"/>
  <c r="J201" i="11"/>
  <c r="I201" i="11"/>
  <c r="H201" i="11"/>
  <c r="G201" i="11"/>
  <c r="F201" i="11"/>
  <c r="E201" i="11"/>
  <c r="R200" i="11"/>
  <c r="Q200" i="11"/>
  <c r="P200" i="11"/>
  <c r="O200" i="11"/>
  <c r="N200" i="11"/>
  <c r="M200" i="11"/>
  <c r="L200" i="11"/>
  <c r="K200" i="11"/>
  <c r="J200" i="11"/>
  <c r="I200" i="11"/>
  <c r="H200" i="11"/>
  <c r="G200" i="11"/>
  <c r="F200" i="11"/>
  <c r="E200" i="11"/>
  <c r="R199" i="11"/>
  <c r="Q199" i="11"/>
  <c r="P199" i="11"/>
  <c r="O199" i="11"/>
  <c r="N199" i="11"/>
  <c r="M199" i="11"/>
  <c r="L199" i="11"/>
  <c r="K199" i="11"/>
  <c r="J199" i="11"/>
  <c r="I199" i="11"/>
  <c r="H199" i="11"/>
  <c r="G199" i="11"/>
  <c r="F199" i="11"/>
  <c r="E199" i="11"/>
  <c r="R197" i="11"/>
  <c r="Q197" i="11"/>
  <c r="P197" i="11"/>
  <c r="O197" i="11"/>
  <c r="N197" i="11"/>
  <c r="M197" i="11"/>
  <c r="L197" i="11"/>
  <c r="K197" i="11"/>
  <c r="J197" i="11"/>
  <c r="I197" i="11"/>
  <c r="H197" i="11"/>
  <c r="G197" i="11"/>
  <c r="F197" i="11"/>
  <c r="E197" i="11"/>
  <c r="R196" i="11"/>
  <c r="Q196" i="11"/>
  <c r="P196" i="11"/>
  <c r="O196" i="11"/>
  <c r="N196" i="11"/>
  <c r="M196" i="11"/>
  <c r="L196" i="11"/>
  <c r="K196" i="11"/>
  <c r="J196" i="11"/>
  <c r="I196" i="11"/>
  <c r="H196" i="11"/>
  <c r="G196" i="11"/>
  <c r="F196" i="11"/>
  <c r="E196" i="11"/>
  <c r="R195" i="11"/>
  <c r="Q195" i="11"/>
  <c r="P195" i="11"/>
  <c r="O195" i="11"/>
  <c r="N195" i="11"/>
  <c r="M195" i="11"/>
  <c r="L195" i="11"/>
  <c r="K195" i="11"/>
  <c r="J195" i="11"/>
  <c r="I195" i="11"/>
  <c r="H195" i="11"/>
  <c r="G195" i="11"/>
  <c r="F195" i="11"/>
  <c r="E195" i="11"/>
  <c r="R194" i="11"/>
  <c r="Q194" i="11"/>
  <c r="P194" i="11"/>
  <c r="O194" i="11"/>
  <c r="N194" i="11"/>
  <c r="M194" i="11"/>
  <c r="L194" i="11"/>
  <c r="K194" i="11"/>
  <c r="J194" i="11"/>
  <c r="I194" i="11"/>
  <c r="H194" i="11"/>
  <c r="G194" i="11"/>
  <c r="F194" i="11"/>
  <c r="E194" i="11"/>
  <c r="R193" i="11"/>
  <c r="Q193" i="11"/>
  <c r="P193" i="11"/>
  <c r="O193" i="11"/>
  <c r="N193" i="11"/>
  <c r="M193" i="11"/>
  <c r="L193" i="11"/>
  <c r="K193" i="11"/>
  <c r="J193" i="11"/>
  <c r="I193" i="11"/>
  <c r="H193" i="11"/>
  <c r="G193" i="11"/>
  <c r="F193" i="11"/>
  <c r="E193" i="11"/>
  <c r="R192" i="11"/>
  <c r="Q192" i="11"/>
  <c r="P192" i="11"/>
  <c r="O192" i="11"/>
  <c r="N192" i="11"/>
  <c r="M192" i="11"/>
  <c r="L192" i="11"/>
  <c r="K192" i="11"/>
  <c r="J192" i="11"/>
  <c r="I192" i="11"/>
  <c r="H192" i="11"/>
  <c r="G192" i="11"/>
  <c r="F192" i="11"/>
  <c r="E192" i="11"/>
  <c r="R191" i="11"/>
  <c r="Q191" i="11"/>
  <c r="P191" i="11"/>
  <c r="O191" i="11"/>
  <c r="N191" i="11"/>
  <c r="M191" i="11"/>
  <c r="L191" i="11"/>
  <c r="K191" i="11"/>
  <c r="J191" i="11"/>
  <c r="I191" i="11"/>
  <c r="H191" i="11"/>
  <c r="G191" i="11"/>
  <c r="F191" i="11"/>
  <c r="E191" i="11"/>
  <c r="R190" i="11"/>
  <c r="Q190" i="11"/>
  <c r="P190" i="11"/>
  <c r="O190" i="11"/>
  <c r="N190" i="11"/>
  <c r="M190" i="11"/>
  <c r="L190" i="11"/>
  <c r="K190" i="11"/>
  <c r="J190" i="11"/>
  <c r="I190" i="11"/>
  <c r="H190" i="11"/>
  <c r="G190" i="11"/>
  <c r="F190" i="11"/>
  <c r="E190" i="11"/>
  <c r="R189" i="11"/>
  <c r="Q189" i="11"/>
  <c r="P189" i="11"/>
  <c r="O189" i="11"/>
  <c r="N189" i="11"/>
  <c r="M189" i="11"/>
  <c r="L189" i="11"/>
  <c r="K189" i="11"/>
  <c r="J189" i="11"/>
  <c r="I189" i="11"/>
  <c r="H189" i="11"/>
  <c r="G189" i="11"/>
  <c r="F189" i="11"/>
  <c r="E189" i="11"/>
  <c r="R188" i="11"/>
  <c r="Q188" i="11"/>
  <c r="P188" i="11"/>
  <c r="O188" i="11"/>
  <c r="N188" i="11"/>
  <c r="M188" i="11"/>
  <c r="L188" i="11"/>
  <c r="K188" i="11"/>
  <c r="J188" i="11"/>
  <c r="I188" i="11"/>
  <c r="H188" i="11"/>
  <c r="G188" i="11"/>
  <c r="F188" i="11"/>
  <c r="E188" i="11"/>
  <c r="R187" i="11"/>
  <c r="Q187" i="11"/>
  <c r="P187" i="11"/>
  <c r="O187" i="11"/>
  <c r="N187" i="11"/>
  <c r="M187" i="11"/>
  <c r="L187" i="11"/>
  <c r="K187" i="11"/>
  <c r="J187" i="11"/>
  <c r="I187" i="11"/>
  <c r="H187" i="11"/>
  <c r="G187" i="11"/>
  <c r="F187" i="11"/>
  <c r="E187" i="11"/>
  <c r="R186" i="11"/>
  <c r="Q186" i="11"/>
  <c r="P186" i="11"/>
  <c r="O186" i="11"/>
  <c r="N186" i="11"/>
  <c r="M186" i="11"/>
  <c r="L186" i="11"/>
  <c r="K186" i="11"/>
  <c r="J186" i="11"/>
  <c r="I186" i="11"/>
  <c r="H186" i="11"/>
  <c r="G186" i="11"/>
  <c r="F186" i="11"/>
  <c r="E186" i="11"/>
  <c r="R185" i="11"/>
  <c r="Q185" i="11"/>
  <c r="P185" i="11"/>
  <c r="O185" i="11"/>
  <c r="N185" i="11"/>
  <c r="M185" i="11"/>
  <c r="L185" i="11"/>
  <c r="K185" i="11"/>
  <c r="J185" i="11"/>
  <c r="I185" i="11"/>
  <c r="H185" i="11"/>
  <c r="G185" i="11"/>
  <c r="F185" i="11"/>
  <c r="E185" i="11"/>
  <c r="R184" i="11"/>
  <c r="Q184" i="11"/>
  <c r="P184" i="11"/>
  <c r="O184" i="11"/>
  <c r="N184" i="11"/>
  <c r="M184" i="11"/>
  <c r="L184" i="11"/>
  <c r="K184" i="11"/>
  <c r="J184" i="11"/>
  <c r="I184" i="11"/>
  <c r="H184" i="11"/>
  <c r="G184" i="11"/>
  <c r="F184" i="11"/>
  <c r="E184" i="11"/>
  <c r="R179" i="11"/>
  <c r="Q179" i="11"/>
  <c r="P179" i="11"/>
  <c r="O179" i="11"/>
  <c r="N179" i="11"/>
  <c r="M179" i="11"/>
  <c r="L179" i="11"/>
  <c r="K179" i="11"/>
  <c r="J179" i="11"/>
  <c r="I179" i="11"/>
  <c r="H179" i="11"/>
  <c r="G179" i="11"/>
  <c r="F179" i="11"/>
  <c r="E179" i="11"/>
  <c r="R178" i="11"/>
  <c r="Q178" i="11"/>
  <c r="P178" i="11"/>
  <c r="O178" i="11"/>
  <c r="N178" i="11"/>
  <c r="M178" i="11"/>
  <c r="L178" i="11"/>
  <c r="K178" i="11"/>
  <c r="J178" i="11"/>
  <c r="I178" i="11"/>
  <c r="H178" i="11"/>
  <c r="G178" i="11"/>
  <c r="F178" i="11"/>
  <c r="E178" i="11"/>
  <c r="R177" i="11"/>
  <c r="Q177" i="11"/>
  <c r="P177" i="11"/>
  <c r="O177" i="11"/>
  <c r="N177" i="11"/>
  <c r="M177" i="11"/>
  <c r="L177" i="11"/>
  <c r="K177" i="11"/>
  <c r="J177" i="11"/>
  <c r="I177" i="11"/>
  <c r="H177" i="11"/>
  <c r="G177" i="11"/>
  <c r="F177" i="11"/>
  <c r="E177" i="11"/>
  <c r="R172" i="11"/>
  <c r="Q172" i="11"/>
  <c r="P172" i="11"/>
  <c r="O172" i="11"/>
  <c r="N172" i="11"/>
  <c r="M172" i="11"/>
  <c r="L172" i="11"/>
  <c r="K172" i="11"/>
  <c r="J172" i="11"/>
  <c r="I172" i="11"/>
  <c r="H172" i="11"/>
  <c r="G172" i="11"/>
  <c r="F172" i="11"/>
  <c r="E172" i="11"/>
  <c r="R171" i="11"/>
  <c r="Q171" i="11"/>
  <c r="P171" i="11"/>
  <c r="O171" i="11"/>
  <c r="N171" i="11"/>
  <c r="M171" i="11"/>
  <c r="L171" i="11"/>
  <c r="K171" i="11"/>
  <c r="J171" i="11"/>
  <c r="I171" i="11"/>
  <c r="H171" i="11"/>
  <c r="G171" i="11"/>
  <c r="F171" i="11"/>
  <c r="E171" i="11"/>
  <c r="R170" i="11"/>
  <c r="Q170" i="11"/>
  <c r="P170" i="11"/>
  <c r="O170" i="11"/>
  <c r="N170" i="11"/>
  <c r="M170" i="11"/>
  <c r="L170" i="11"/>
  <c r="K170" i="11"/>
  <c r="J170" i="11"/>
  <c r="I170" i="11"/>
  <c r="H170" i="11"/>
  <c r="G170" i="11"/>
  <c r="F170" i="11"/>
  <c r="E170" i="11"/>
  <c r="R169" i="11"/>
  <c r="Q169" i="11"/>
  <c r="P169" i="11"/>
  <c r="O169" i="11"/>
  <c r="N169" i="11"/>
  <c r="M169" i="11"/>
  <c r="L169" i="11"/>
  <c r="K169" i="11"/>
  <c r="J169" i="11"/>
  <c r="I169" i="11"/>
  <c r="H169" i="11"/>
  <c r="G169" i="11"/>
  <c r="F169" i="11"/>
  <c r="E169" i="11"/>
  <c r="R168" i="11"/>
  <c r="Q168" i="11"/>
  <c r="P168" i="11"/>
  <c r="O168" i="11"/>
  <c r="N168" i="11"/>
  <c r="M168" i="11"/>
  <c r="L168" i="11"/>
  <c r="K168" i="11"/>
  <c r="J168" i="11"/>
  <c r="I168" i="11"/>
  <c r="H168" i="11"/>
  <c r="G168" i="11"/>
  <c r="F168" i="11"/>
  <c r="E168" i="11"/>
  <c r="R167" i="11"/>
  <c r="Q167" i="11"/>
  <c r="P167" i="11"/>
  <c r="O167" i="11"/>
  <c r="N167" i="11"/>
  <c r="M167" i="11"/>
  <c r="L167" i="11"/>
  <c r="K167" i="11"/>
  <c r="J167" i="11"/>
  <c r="I167" i="11"/>
  <c r="H167" i="11"/>
  <c r="G167" i="11"/>
  <c r="F167" i="11"/>
  <c r="E167" i="11"/>
  <c r="R166" i="11"/>
  <c r="Q166" i="11"/>
  <c r="P166" i="11"/>
  <c r="O166" i="11"/>
  <c r="N166" i="11"/>
  <c r="M166" i="11"/>
  <c r="L166" i="11"/>
  <c r="K166" i="11"/>
  <c r="J166" i="11"/>
  <c r="I166" i="11"/>
  <c r="H166" i="11"/>
  <c r="G166" i="11"/>
  <c r="F166" i="11"/>
  <c r="E166" i="11"/>
  <c r="R164" i="11"/>
  <c r="Q164" i="11"/>
  <c r="P164" i="11"/>
  <c r="O164" i="11"/>
  <c r="N164" i="11"/>
  <c r="M164" i="11"/>
  <c r="L164" i="11"/>
  <c r="K164" i="11"/>
  <c r="J164" i="11"/>
  <c r="I164" i="11"/>
  <c r="H164" i="11"/>
  <c r="G164" i="11"/>
  <c r="F164" i="11"/>
  <c r="E164" i="11"/>
  <c r="R158" i="11"/>
  <c r="Q158" i="11"/>
  <c r="P158" i="11"/>
  <c r="O158" i="11"/>
  <c r="N158" i="11"/>
  <c r="M158" i="11"/>
  <c r="L158" i="11"/>
  <c r="K158" i="11"/>
  <c r="J158" i="11"/>
  <c r="I158" i="11"/>
  <c r="H158" i="11"/>
  <c r="G158" i="11"/>
  <c r="F158" i="11"/>
  <c r="E158" i="11"/>
  <c r="R152" i="11"/>
  <c r="Q152" i="11"/>
  <c r="P152" i="11"/>
  <c r="O152" i="11"/>
  <c r="N152" i="11"/>
  <c r="M152" i="11"/>
  <c r="L152" i="11"/>
  <c r="K152" i="11"/>
  <c r="J152" i="11"/>
  <c r="I152" i="11"/>
  <c r="H152" i="11"/>
  <c r="G152" i="11"/>
  <c r="F152" i="11"/>
  <c r="E152" i="11"/>
  <c r="R151" i="11"/>
  <c r="Q151" i="11"/>
  <c r="P151" i="11"/>
  <c r="O151" i="11"/>
  <c r="N151" i="11"/>
  <c r="M151" i="11"/>
  <c r="L151" i="11"/>
  <c r="K151" i="11"/>
  <c r="J151" i="11"/>
  <c r="I151" i="11"/>
  <c r="H151" i="11"/>
  <c r="G151" i="11"/>
  <c r="F151" i="11"/>
  <c r="E151" i="11"/>
  <c r="R150" i="11"/>
  <c r="Q150" i="11"/>
  <c r="P150" i="11"/>
  <c r="O150" i="11"/>
  <c r="N150" i="11"/>
  <c r="M150" i="11"/>
  <c r="L150" i="11"/>
  <c r="K150" i="11"/>
  <c r="J150" i="11"/>
  <c r="I150" i="11"/>
  <c r="H150" i="11"/>
  <c r="G150" i="11"/>
  <c r="F150" i="11"/>
  <c r="E150" i="11"/>
  <c r="R149" i="11"/>
  <c r="Q149" i="11"/>
  <c r="P149" i="11"/>
  <c r="O149" i="11"/>
  <c r="N149" i="11"/>
  <c r="M149" i="11"/>
  <c r="L149" i="11"/>
  <c r="K149" i="11"/>
  <c r="J149" i="11"/>
  <c r="I149" i="11"/>
  <c r="H149" i="11"/>
  <c r="G149" i="11"/>
  <c r="F149" i="11"/>
  <c r="E149" i="11"/>
  <c r="R148" i="11"/>
  <c r="Q148" i="11"/>
  <c r="P148" i="11"/>
  <c r="O148" i="11"/>
  <c r="N148" i="11"/>
  <c r="M148" i="11"/>
  <c r="L148" i="11"/>
  <c r="K148" i="11"/>
  <c r="J148" i="11"/>
  <c r="I148" i="11"/>
  <c r="H148" i="11"/>
  <c r="G148" i="11"/>
  <c r="F148" i="11"/>
  <c r="E148" i="11"/>
  <c r="R147" i="11"/>
  <c r="Q147" i="11"/>
  <c r="P147" i="11"/>
  <c r="O147" i="11"/>
  <c r="N147" i="11"/>
  <c r="M147" i="11"/>
  <c r="L147" i="11"/>
  <c r="K147" i="11"/>
  <c r="J147" i="11"/>
  <c r="I147" i="11"/>
  <c r="H147" i="11"/>
  <c r="G147" i="11"/>
  <c r="F147" i="11"/>
  <c r="E147" i="11"/>
  <c r="R146" i="11"/>
  <c r="Q146" i="11"/>
  <c r="P146" i="11"/>
  <c r="O146" i="11"/>
  <c r="N146" i="11"/>
  <c r="M146" i="11"/>
  <c r="L146" i="11"/>
  <c r="K146" i="11"/>
  <c r="J146" i="11"/>
  <c r="I146" i="11"/>
  <c r="H146" i="11"/>
  <c r="G146" i="11"/>
  <c r="F146" i="11"/>
  <c r="E146" i="11"/>
  <c r="R140" i="11"/>
  <c r="Q140" i="11"/>
  <c r="P140" i="11"/>
  <c r="O140" i="11"/>
  <c r="N140" i="11"/>
  <c r="M140" i="11"/>
  <c r="L140" i="11"/>
  <c r="K140" i="11"/>
  <c r="J140" i="11"/>
  <c r="I140" i="11"/>
  <c r="H140" i="11"/>
  <c r="G140" i="11"/>
  <c r="F140" i="11"/>
  <c r="E140" i="11"/>
  <c r="R139" i="11"/>
  <c r="Q139" i="11"/>
  <c r="P139" i="11"/>
  <c r="O139" i="11"/>
  <c r="N139" i="11"/>
  <c r="M139" i="11"/>
  <c r="L139" i="11"/>
  <c r="K139" i="11"/>
  <c r="J139" i="11"/>
  <c r="I139" i="11"/>
  <c r="H139" i="11"/>
  <c r="G139" i="11"/>
  <c r="F139" i="11"/>
  <c r="E139" i="11"/>
  <c r="R138" i="11"/>
  <c r="Q138" i="11"/>
  <c r="P138" i="11"/>
  <c r="O138" i="11"/>
  <c r="N138" i="11"/>
  <c r="M138" i="11"/>
  <c r="L138" i="11"/>
  <c r="K138" i="11"/>
  <c r="J138" i="11"/>
  <c r="I138" i="11"/>
  <c r="H138" i="11"/>
  <c r="G138" i="11"/>
  <c r="F138" i="11"/>
  <c r="E138" i="11"/>
  <c r="R137" i="11"/>
  <c r="Q137" i="11"/>
  <c r="P137" i="11"/>
  <c r="O137" i="11"/>
  <c r="N137" i="11"/>
  <c r="M137" i="11"/>
  <c r="L137" i="11"/>
  <c r="K137" i="11"/>
  <c r="J137" i="11"/>
  <c r="I137" i="11"/>
  <c r="H137" i="11"/>
  <c r="G137" i="11"/>
  <c r="F137" i="11"/>
  <c r="E137" i="11"/>
  <c r="R136" i="11"/>
  <c r="Q136" i="11"/>
  <c r="P136" i="11"/>
  <c r="O136" i="11"/>
  <c r="N136" i="11"/>
  <c r="M136" i="11"/>
  <c r="L136" i="11"/>
  <c r="K136" i="11"/>
  <c r="J136" i="11"/>
  <c r="I136" i="11"/>
  <c r="H136" i="11"/>
  <c r="G136" i="11"/>
  <c r="F136" i="11"/>
  <c r="E136" i="11"/>
  <c r="R135" i="11"/>
  <c r="Q135" i="11"/>
  <c r="P135" i="11"/>
  <c r="O135" i="11"/>
  <c r="N135" i="11"/>
  <c r="M135" i="11"/>
  <c r="L135" i="11"/>
  <c r="K135" i="11"/>
  <c r="J135" i="11"/>
  <c r="I135" i="11"/>
  <c r="H135" i="11"/>
  <c r="G135" i="11"/>
  <c r="F135" i="11"/>
  <c r="E135" i="11"/>
  <c r="R134" i="11"/>
  <c r="Q134" i="11"/>
  <c r="P134" i="11"/>
  <c r="O134" i="11"/>
  <c r="N134" i="11"/>
  <c r="M134" i="11"/>
  <c r="L134" i="11"/>
  <c r="K134" i="11"/>
  <c r="J134" i="11"/>
  <c r="I134" i="11"/>
  <c r="H134" i="11"/>
  <c r="G134" i="11"/>
  <c r="F134" i="11"/>
  <c r="E134" i="11"/>
  <c r="R133" i="11"/>
  <c r="Q133" i="11"/>
  <c r="P133" i="11"/>
  <c r="O133" i="11"/>
  <c r="N133" i="11"/>
  <c r="M133" i="11"/>
  <c r="L133" i="11"/>
  <c r="K133" i="11"/>
  <c r="J133" i="11"/>
  <c r="I133" i="11"/>
  <c r="H133" i="11"/>
  <c r="G133" i="11"/>
  <c r="F133" i="11"/>
  <c r="E133" i="11"/>
  <c r="R127" i="11"/>
  <c r="Q127" i="11"/>
  <c r="P127" i="11"/>
  <c r="O127" i="11"/>
  <c r="N127" i="11"/>
  <c r="M127" i="11"/>
  <c r="L127" i="11"/>
  <c r="K127" i="11"/>
  <c r="J127" i="11"/>
  <c r="I127" i="11"/>
  <c r="H127" i="11"/>
  <c r="G127" i="11"/>
  <c r="F127" i="11"/>
  <c r="E127" i="11"/>
  <c r="R126" i="11"/>
  <c r="Q126" i="11"/>
  <c r="P126" i="11"/>
  <c r="O126" i="11"/>
  <c r="N126" i="11"/>
  <c r="M126" i="11"/>
  <c r="L126" i="11"/>
  <c r="K126" i="11"/>
  <c r="J126" i="11"/>
  <c r="I126" i="11"/>
  <c r="H126" i="11"/>
  <c r="G126" i="11"/>
  <c r="F126" i="11"/>
  <c r="E126" i="11"/>
  <c r="R125" i="11"/>
  <c r="Q125" i="11"/>
  <c r="P125" i="11"/>
  <c r="O125" i="11"/>
  <c r="N125" i="11"/>
  <c r="M125" i="11"/>
  <c r="L125" i="11"/>
  <c r="K125" i="11"/>
  <c r="J125" i="11"/>
  <c r="I125" i="11"/>
  <c r="H125" i="11"/>
  <c r="G125" i="11"/>
  <c r="F125" i="11"/>
  <c r="E125" i="11"/>
  <c r="R124" i="11"/>
  <c r="Q124" i="11"/>
  <c r="P124" i="11"/>
  <c r="O124" i="11"/>
  <c r="N124" i="11"/>
  <c r="M124" i="11"/>
  <c r="L124" i="11"/>
  <c r="K124" i="11"/>
  <c r="J124" i="11"/>
  <c r="I124" i="11"/>
  <c r="H124" i="11"/>
  <c r="G124" i="11"/>
  <c r="F124" i="11"/>
  <c r="E124" i="11"/>
  <c r="R123" i="11"/>
  <c r="Q123" i="11"/>
  <c r="P123" i="11"/>
  <c r="O123" i="11"/>
  <c r="N123" i="11"/>
  <c r="M123" i="11"/>
  <c r="L123" i="11"/>
  <c r="K123" i="11"/>
  <c r="J123" i="11"/>
  <c r="I123" i="11"/>
  <c r="H123" i="11"/>
  <c r="G123" i="11"/>
  <c r="F123" i="11"/>
  <c r="E123" i="11"/>
  <c r="R122" i="11"/>
  <c r="Q122" i="11"/>
  <c r="P122" i="11"/>
  <c r="O122" i="11"/>
  <c r="N122" i="11"/>
  <c r="M122" i="11"/>
  <c r="L122" i="11"/>
  <c r="K122" i="11"/>
  <c r="J122" i="11"/>
  <c r="I122" i="11"/>
  <c r="H122" i="11"/>
  <c r="G122" i="11"/>
  <c r="F122" i="11"/>
  <c r="E122" i="11"/>
  <c r="R121" i="11"/>
  <c r="Q121" i="11"/>
  <c r="P121" i="11"/>
  <c r="O121" i="11"/>
  <c r="N121" i="11"/>
  <c r="M121" i="11"/>
  <c r="L121" i="11"/>
  <c r="K121" i="11"/>
  <c r="J121" i="11"/>
  <c r="I121" i="11"/>
  <c r="H121" i="11"/>
  <c r="G121" i="11"/>
  <c r="F121" i="11"/>
  <c r="E121" i="11"/>
  <c r="R120" i="11"/>
  <c r="Q120" i="11"/>
  <c r="P120" i="11"/>
  <c r="O120" i="11"/>
  <c r="N120" i="11"/>
  <c r="M120" i="11"/>
  <c r="L120" i="11"/>
  <c r="K120" i="11"/>
  <c r="J120" i="11"/>
  <c r="I120" i="11"/>
  <c r="H120" i="11"/>
  <c r="G120" i="11"/>
  <c r="F120" i="11"/>
  <c r="E120" i="11"/>
  <c r="R119" i="11"/>
  <c r="Q119" i="11"/>
  <c r="P119" i="11"/>
  <c r="O119" i="11"/>
  <c r="N119" i="11"/>
  <c r="M119" i="11"/>
  <c r="L119" i="11"/>
  <c r="K119" i="11"/>
  <c r="J119" i="11"/>
  <c r="I119" i="11"/>
  <c r="H119" i="11"/>
  <c r="G119" i="11"/>
  <c r="F119" i="11"/>
  <c r="E119" i="11"/>
  <c r="R118" i="11"/>
  <c r="Q118" i="11"/>
  <c r="P118" i="11"/>
  <c r="O118" i="11"/>
  <c r="N118" i="11"/>
  <c r="M118" i="11"/>
  <c r="L118" i="11"/>
  <c r="K118" i="11"/>
  <c r="J118" i="11"/>
  <c r="I118" i="11"/>
  <c r="H118" i="11"/>
  <c r="G118" i="11"/>
  <c r="F118" i="11"/>
  <c r="E118" i="11"/>
  <c r="R117" i="11"/>
  <c r="Q117" i="11"/>
  <c r="P117" i="11"/>
  <c r="O117" i="11"/>
  <c r="N117" i="11"/>
  <c r="M117" i="11"/>
  <c r="L117" i="11"/>
  <c r="K117" i="11"/>
  <c r="J117" i="11"/>
  <c r="I117" i="11"/>
  <c r="H117" i="11"/>
  <c r="G117" i="11"/>
  <c r="F117" i="11"/>
  <c r="E117" i="11"/>
  <c r="R116" i="11"/>
  <c r="Q116" i="11"/>
  <c r="P116" i="11"/>
  <c r="O116" i="11"/>
  <c r="N116" i="11"/>
  <c r="M116" i="11"/>
  <c r="L116" i="11"/>
  <c r="K116" i="11"/>
  <c r="J116" i="11"/>
  <c r="I116" i="11"/>
  <c r="H116" i="11"/>
  <c r="G116" i="11"/>
  <c r="F116" i="11"/>
  <c r="E116" i="11"/>
  <c r="R115" i="11"/>
  <c r="Q115" i="11"/>
  <c r="P115" i="11"/>
  <c r="O115" i="11"/>
  <c r="N115" i="11"/>
  <c r="M115" i="11"/>
  <c r="L115" i="11"/>
  <c r="K115" i="11"/>
  <c r="J115" i="11"/>
  <c r="I115" i="11"/>
  <c r="H115" i="11"/>
  <c r="G115" i="11"/>
  <c r="F115" i="11"/>
  <c r="E115" i="11"/>
  <c r="R114" i="11"/>
  <c r="Q114" i="11"/>
  <c r="P114" i="11"/>
  <c r="O114" i="11"/>
  <c r="N114" i="11"/>
  <c r="M114" i="11"/>
  <c r="L114" i="11"/>
  <c r="K114" i="11"/>
  <c r="J114" i="11"/>
  <c r="I114" i="11"/>
  <c r="H114" i="11"/>
  <c r="G114" i="11"/>
  <c r="F114" i="11"/>
  <c r="E114" i="11"/>
  <c r="R113" i="11"/>
  <c r="Q113" i="11"/>
  <c r="P113" i="11"/>
  <c r="O113" i="11"/>
  <c r="N113" i="11"/>
  <c r="M113" i="11"/>
  <c r="L113" i="11"/>
  <c r="K113" i="11"/>
  <c r="J113" i="11"/>
  <c r="I113" i="11"/>
  <c r="H113" i="11"/>
  <c r="G113" i="11"/>
  <c r="F113" i="11"/>
  <c r="E113" i="11"/>
  <c r="R112" i="11"/>
  <c r="Q112" i="11"/>
  <c r="P112" i="11"/>
  <c r="O112" i="11"/>
  <c r="N112" i="11"/>
  <c r="M112" i="11"/>
  <c r="L112" i="11"/>
  <c r="K112" i="11"/>
  <c r="J112" i="11"/>
  <c r="I112" i="11"/>
  <c r="H112" i="11"/>
  <c r="G112" i="11"/>
  <c r="F112" i="11"/>
  <c r="E112" i="11"/>
  <c r="R111" i="11"/>
  <c r="Q111" i="11"/>
  <c r="P111" i="11"/>
  <c r="O111" i="11"/>
  <c r="N111" i="11"/>
  <c r="M111" i="11"/>
  <c r="L111" i="11"/>
  <c r="K111" i="11"/>
  <c r="J111" i="11"/>
  <c r="I111" i="11"/>
  <c r="H111" i="11"/>
  <c r="G111" i="11"/>
  <c r="F111" i="11"/>
  <c r="E111" i="11"/>
  <c r="R110" i="11"/>
  <c r="Q110" i="11"/>
  <c r="P110" i="11"/>
  <c r="O110" i="11"/>
  <c r="N110" i="11"/>
  <c r="M110" i="11"/>
  <c r="L110" i="11"/>
  <c r="K110" i="11"/>
  <c r="J110" i="11"/>
  <c r="I110" i="11"/>
  <c r="H110" i="11"/>
  <c r="G110" i="11"/>
  <c r="F110" i="11"/>
  <c r="E110" i="11"/>
  <c r="R105" i="11"/>
  <c r="Q105" i="11"/>
  <c r="P105" i="11"/>
  <c r="O105" i="11"/>
  <c r="N105" i="11"/>
  <c r="M105" i="11"/>
  <c r="L105" i="11"/>
  <c r="K105" i="11"/>
  <c r="J105" i="11"/>
  <c r="I105" i="11"/>
  <c r="H105" i="11"/>
  <c r="G105" i="11"/>
  <c r="F105" i="11"/>
  <c r="E105" i="11"/>
  <c r="R104" i="11"/>
  <c r="Q104" i="11"/>
  <c r="P104" i="11"/>
  <c r="O104" i="11"/>
  <c r="N104" i="11"/>
  <c r="M104" i="11"/>
  <c r="L104" i="11"/>
  <c r="K104" i="11"/>
  <c r="J104" i="11"/>
  <c r="I104" i="11"/>
  <c r="H104" i="11"/>
  <c r="G104" i="11"/>
  <c r="F104" i="11"/>
  <c r="E104" i="11"/>
  <c r="R103" i="11"/>
  <c r="Q103" i="11"/>
  <c r="P103" i="11"/>
  <c r="O103" i="11"/>
  <c r="N103" i="11"/>
  <c r="M103" i="11"/>
  <c r="L103" i="11"/>
  <c r="K103" i="11"/>
  <c r="J103" i="11"/>
  <c r="I103" i="11"/>
  <c r="H103" i="11"/>
  <c r="G103" i="11"/>
  <c r="F103" i="11"/>
  <c r="E103" i="11"/>
  <c r="R102" i="11"/>
  <c r="Q102" i="11"/>
  <c r="P102" i="11"/>
  <c r="O102" i="11"/>
  <c r="N102" i="11"/>
  <c r="M102" i="11"/>
  <c r="L102" i="11"/>
  <c r="K102" i="11"/>
  <c r="J102" i="11"/>
  <c r="I102" i="11"/>
  <c r="H102" i="11"/>
  <c r="G102" i="11"/>
  <c r="F102" i="11"/>
  <c r="E102" i="11"/>
  <c r="R101" i="11"/>
  <c r="Q101" i="11"/>
  <c r="P101" i="11"/>
  <c r="O101" i="11"/>
  <c r="N101" i="11"/>
  <c r="M101" i="11"/>
  <c r="L101" i="11"/>
  <c r="K101" i="11"/>
  <c r="J101" i="11"/>
  <c r="I101" i="11"/>
  <c r="H101" i="11"/>
  <c r="G101" i="11"/>
  <c r="F101" i="11"/>
  <c r="E101" i="11"/>
  <c r="R100" i="11"/>
  <c r="Q100" i="11"/>
  <c r="P100" i="11"/>
  <c r="O100" i="11"/>
  <c r="N100" i="11"/>
  <c r="M100" i="11"/>
  <c r="L100" i="11"/>
  <c r="K100" i="11"/>
  <c r="J100" i="11"/>
  <c r="I100" i="11"/>
  <c r="H100" i="11"/>
  <c r="G100" i="11"/>
  <c r="F100" i="11"/>
  <c r="E100" i="11"/>
  <c r="R95" i="11"/>
  <c r="Q95" i="11"/>
  <c r="P95" i="11"/>
  <c r="O95" i="11"/>
  <c r="N95" i="11"/>
  <c r="M95" i="11"/>
  <c r="L95" i="11"/>
  <c r="K95" i="11"/>
  <c r="J95" i="11"/>
  <c r="I95" i="11"/>
  <c r="H95" i="11"/>
  <c r="G95" i="11"/>
  <c r="F95" i="11"/>
  <c r="E95" i="11"/>
  <c r="R94" i="11"/>
  <c r="Q94" i="11"/>
  <c r="P94" i="11"/>
  <c r="O94" i="11"/>
  <c r="N94" i="11"/>
  <c r="M94" i="11"/>
  <c r="L94" i="11"/>
  <c r="K94" i="11"/>
  <c r="J94" i="11"/>
  <c r="I94" i="11"/>
  <c r="H94" i="11"/>
  <c r="G94" i="11"/>
  <c r="F94" i="11"/>
  <c r="E94" i="11"/>
  <c r="R93" i="11"/>
  <c r="Q93" i="11"/>
  <c r="P93" i="11"/>
  <c r="O93" i="11"/>
  <c r="N93" i="11"/>
  <c r="M93" i="11"/>
  <c r="L93" i="11"/>
  <c r="K93" i="11"/>
  <c r="J93" i="11"/>
  <c r="I93" i="11"/>
  <c r="H93" i="11"/>
  <c r="G93" i="11"/>
  <c r="F93" i="11"/>
  <c r="E93" i="11"/>
  <c r="R92" i="11"/>
  <c r="Q92" i="11"/>
  <c r="P92" i="11"/>
  <c r="O92" i="11"/>
  <c r="N92" i="11"/>
  <c r="M92" i="11"/>
  <c r="L92" i="11"/>
  <c r="K92" i="11"/>
  <c r="J92" i="11"/>
  <c r="I92" i="11"/>
  <c r="H92" i="11"/>
  <c r="G92" i="11"/>
  <c r="F92" i="11"/>
  <c r="E92" i="11"/>
  <c r="R91" i="11"/>
  <c r="Q91" i="11"/>
  <c r="P91" i="11"/>
  <c r="O91" i="11"/>
  <c r="N91" i="11"/>
  <c r="M91" i="11"/>
  <c r="L91" i="11"/>
  <c r="K91" i="11"/>
  <c r="J91" i="11"/>
  <c r="I91" i="11"/>
  <c r="H91" i="11"/>
  <c r="G91" i="11"/>
  <c r="F91" i="11"/>
  <c r="E91" i="11"/>
  <c r="R90" i="11"/>
  <c r="Q90" i="11"/>
  <c r="P90" i="11"/>
  <c r="O90" i="11"/>
  <c r="N90" i="11"/>
  <c r="M90" i="11"/>
  <c r="L90" i="11"/>
  <c r="K90" i="11"/>
  <c r="J90" i="11"/>
  <c r="I90" i="11"/>
  <c r="H90" i="11"/>
  <c r="G90" i="11"/>
  <c r="F90" i="11"/>
  <c r="E90" i="11"/>
  <c r="R89" i="11"/>
  <c r="Q89" i="11"/>
  <c r="P89" i="11"/>
  <c r="O89" i="11"/>
  <c r="N89" i="11"/>
  <c r="M89" i="11"/>
  <c r="L89" i="11"/>
  <c r="K89" i="11"/>
  <c r="J89" i="11"/>
  <c r="I89" i="11"/>
  <c r="H89" i="11"/>
  <c r="G89" i="11"/>
  <c r="F89" i="11"/>
  <c r="E89" i="11"/>
  <c r="R88" i="11"/>
  <c r="Q88" i="11"/>
  <c r="P88" i="11"/>
  <c r="O88" i="11"/>
  <c r="N88" i="11"/>
  <c r="M88" i="11"/>
  <c r="L88" i="11"/>
  <c r="K88" i="11"/>
  <c r="J88" i="11"/>
  <c r="I88" i="11"/>
  <c r="H88" i="11"/>
  <c r="G88" i="11"/>
  <c r="F88" i="11"/>
  <c r="E88" i="11"/>
  <c r="R87" i="11"/>
  <c r="Q87" i="11"/>
  <c r="P87" i="11"/>
  <c r="O87" i="11"/>
  <c r="N87" i="11"/>
  <c r="M87" i="11"/>
  <c r="L87" i="11"/>
  <c r="K87" i="11"/>
  <c r="J87" i="11"/>
  <c r="I87" i="11"/>
  <c r="H87" i="11"/>
  <c r="G87" i="11"/>
  <c r="F87" i="11"/>
  <c r="E87" i="11"/>
  <c r="R86" i="11"/>
  <c r="Q86" i="11"/>
  <c r="P86" i="11"/>
  <c r="O86" i="11"/>
  <c r="N86" i="11"/>
  <c r="M86" i="11"/>
  <c r="L86" i="11"/>
  <c r="K86" i="11"/>
  <c r="J86" i="11"/>
  <c r="I86" i="11"/>
  <c r="H86" i="11"/>
  <c r="G86" i="11"/>
  <c r="F86" i="11"/>
  <c r="E86" i="11"/>
  <c r="R85" i="11"/>
  <c r="Q85" i="11"/>
  <c r="P85" i="11"/>
  <c r="O85" i="11"/>
  <c r="N85" i="11"/>
  <c r="M85" i="11"/>
  <c r="L85" i="11"/>
  <c r="K85" i="11"/>
  <c r="J85" i="11"/>
  <c r="I85" i="11"/>
  <c r="H85" i="11"/>
  <c r="G85" i="11"/>
  <c r="F85" i="11"/>
  <c r="E85" i="11"/>
  <c r="R84" i="11"/>
  <c r="Q84" i="11"/>
  <c r="P84" i="11"/>
  <c r="O84" i="11"/>
  <c r="N84" i="11"/>
  <c r="M84" i="11"/>
  <c r="L84" i="11"/>
  <c r="K84" i="11"/>
  <c r="J84" i="11"/>
  <c r="I84" i="11"/>
  <c r="H84" i="11"/>
  <c r="G84" i="11"/>
  <c r="F84" i="11"/>
  <c r="E84" i="11"/>
  <c r="R83" i="11"/>
  <c r="Q83" i="11"/>
  <c r="P83" i="11"/>
  <c r="O83" i="11"/>
  <c r="N83" i="11"/>
  <c r="M83" i="11"/>
  <c r="L83" i="11"/>
  <c r="K83" i="11"/>
  <c r="J83" i="11"/>
  <c r="I83" i="11"/>
  <c r="H83" i="11"/>
  <c r="G83" i="11"/>
  <c r="F83" i="11"/>
  <c r="E83" i="11"/>
  <c r="R82" i="11"/>
  <c r="Q82" i="11"/>
  <c r="P82" i="11"/>
  <c r="O82" i="11"/>
  <c r="N82" i="11"/>
  <c r="M82" i="11"/>
  <c r="L82" i="11"/>
  <c r="K82" i="11"/>
  <c r="J82" i="11"/>
  <c r="I82" i="11"/>
  <c r="H82" i="11"/>
  <c r="G82" i="11"/>
  <c r="F82" i="11"/>
  <c r="E82" i="11"/>
  <c r="R81" i="11"/>
  <c r="Q81" i="11"/>
  <c r="P81" i="11"/>
  <c r="O81" i="11"/>
  <c r="N81" i="11"/>
  <c r="M81" i="11"/>
  <c r="L81" i="11"/>
  <c r="K81" i="11"/>
  <c r="J81" i="11"/>
  <c r="I81" i="11"/>
  <c r="H81" i="11"/>
  <c r="G81" i="11"/>
  <c r="F81" i="11"/>
  <c r="E81" i="11"/>
  <c r="R80" i="11"/>
  <c r="Q80" i="11"/>
  <c r="P80" i="11"/>
  <c r="O80" i="11"/>
  <c r="N80" i="11"/>
  <c r="M80" i="11"/>
  <c r="L80" i="11"/>
  <c r="K80" i="11"/>
  <c r="J80" i="11"/>
  <c r="I80" i="11"/>
  <c r="H80" i="11"/>
  <c r="G80" i="11"/>
  <c r="F80" i="11"/>
  <c r="E80" i="11"/>
  <c r="R79" i="11"/>
  <c r="Q79" i="11"/>
  <c r="P79" i="11"/>
  <c r="O79" i="11"/>
  <c r="N79" i="11"/>
  <c r="M79" i="11"/>
  <c r="L79" i="11"/>
  <c r="K79" i="11"/>
  <c r="J79" i="11"/>
  <c r="I79" i="11"/>
  <c r="H79" i="11"/>
  <c r="G79" i="11"/>
  <c r="F79" i="11"/>
  <c r="E79" i="11"/>
  <c r="R78" i="11"/>
  <c r="Q78" i="11"/>
  <c r="P78" i="11"/>
  <c r="O78" i="11"/>
  <c r="N78" i="11"/>
  <c r="M78" i="11"/>
  <c r="L78" i="11"/>
  <c r="K78" i="11"/>
  <c r="J78" i="11"/>
  <c r="I78" i="11"/>
  <c r="H78" i="11"/>
  <c r="G78" i="11"/>
  <c r="F78" i="11"/>
  <c r="E78" i="11"/>
  <c r="R77" i="11"/>
  <c r="Q77" i="11"/>
  <c r="P77" i="11"/>
  <c r="O77" i="11"/>
  <c r="N77" i="11"/>
  <c r="M77" i="11"/>
  <c r="L77" i="11"/>
  <c r="K77" i="11"/>
  <c r="J77" i="11"/>
  <c r="I77" i="11"/>
  <c r="H77" i="11"/>
  <c r="G77" i="11"/>
  <c r="F77" i="11"/>
  <c r="E77" i="11"/>
  <c r="R72" i="11"/>
  <c r="Q72" i="11"/>
  <c r="P72" i="11"/>
  <c r="O72" i="11"/>
  <c r="N72" i="11"/>
  <c r="M72" i="11"/>
  <c r="L72" i="11"/>
  <c r="K72" i="11"/>
  <c r="J72" i="11"/>
  <c r="I72" i="11"/>
  <c r="H72" i="11"/>
  <c r="G72" i="11"/>
  <c r="F72" i="11"/>
  <c r="E72" i="11"/>
  <c r="R71" i="11"/>
  <c r="Q71" i="11"/>
  <c r="P71" i="11"/>
  <c r="O71" i="11"/>
  <c r="N71" i="11"/>
  <c r="M71" i="11"/>
  <c r="L71" i="11"/>
  <c r="K71" i="11"/>
  <c r="J71" i="11"/>
  <c r="I71" i="11"/>
  <c r="H71" i="11"/>
  <c r="G71" i="11"/>
  <c r="F71" i="11"/>
  <c r="E71" i="11"/>
  <c r="R70" i="11"/>
  <c r="Q70" i="11"/>
  <c r="P70" i="11"/>
  <c r="O70" i="11"/>
  <c r="N70" i="11"/>
  <c r="M70" i="11"/>
  <c r="L70" i="11"/>
  <c r="K70" i="11"/>
  <c r="J70" i="11"/>
  <c r="I70" i="11"/>
  <c r="H70" i="11"/>
  <c r="G70" i="11"/>
  <c r="F70" i="11"/>
  <c r="E70" i="11"/>
  <c r="R69" i="11"/>
  <c r="Q69" i="11"/>
  <c r="P69" i="11"/>
  <c r="O69" i="11"/>
  <c r="N69" i="11"/>
  <c r="M69" i="11"/>
  <c r="L69" i="11"/>
  <c r="K69" i="11"/>
  <c r="J69" i="11"/>
  <c r="I69" i="11"/>
  <c r="H69" i="11"/>
  <c r="G69" i="11"/>
  <c r="F69" i="11"/>
  <c r="E69" i="11"/>
  <c r="R68" i="11"/>
  <c r="Q68" i="11"/>
  <c r="P68" i="11"/>
  <c r="O68" i="11"/>
  <c r="N68" i="11"/>
  <c r="M68" i="11"/>
  <c r="L68" i="11"/>
  <c r="K68" i="11"/>
  <c r="J68" i="11"/>
  <c r="I68" i="11"/>
  <c r="H68" i="11"/>
  <c r="G68" i="11"/>
  <c r="F68" i="11"/>
  <c r="E68" i="11"/>
  <c r="R67" i="11"/>
  <c r="Q67" i="11"/>
  <c r="P67" i="11"/>
  <c r="O67" i="11"/>
  <c r="N67" i="11"/>
  <c r="M67" i="11"/>
  <c r="L67" i="11"/>
  <c r="K67" i="11"/>
  <c r="J67" i="11"/>
  <c r="I67" i="11"/>
  <c r="H67" i="11"/>
  <c r="G67" i="11"/>
  <c r="F67" i="11"/>
  <c r="E67" i="11"/>
  <c r="R66" i="11"/>
  <c r="Q66" i="11"/>
  <c r="P66" i="11"/>
  <c r="O66" i="11"/>
  <c r="N66" i="11"/>
  <c r="M66" i="11"/>
  <c r="L66" i="11"/>
  <c r="K66" i="11"/>
  <c r="J66" i="11"/>
  <c r="I66" i="11"/>
  <c r="H66" i="11"/>
  <c r="G66" i="11"/>
  <c r="F66" i="11"/>
  <c r="E66" i="11"/>
  <c r="R65" i="11"/>
  <c r="Q65" i="11"/>
  <c r="P65" i="11"/>
  <c r="O65" i="11"/>
  <c r="N65" i="11"/>
  <c r="M65" i="11"/>
  <c r="L65" i="11"/>
  <c r="K65" i="11"/>
  <c r="J65" i="11"/>
  <c r="I65" i="11"/>
  <c r="H65" i="11"/>
  <c r="G65" i="11"/>
  <c r="F65" i="11"/>
  <c r="E65" i="11"/>
  <c r="R64" i="11"/>
  <c r="Q64" i="11"/>
  <c r="P64" i="11"/>
  <c r="O64" i="11"/>
  <c r="N64" i="11"/>
  <c r="M64" i="11"/>
  <c r="L64" i="11"/>
  <c r="K64" i="11"/>
  <c r="J64" i="11"/>
  <c r="I64" i="11"/>
  <c r="H64" i="11"/>
  <c r="G64" i="11"/>
  <c r="F64" i="11"/>
  <c r="E64" i="11"/>
  <c r="R63" i="11"/>
  <c r="Q63" i="11"/>
  <c r="P63" i="11"/>
  <c r="O63" i="11"/>
  <c r="N63" i="11"/>
  <c r="M63" i="11"/>
  <c r="L63" i="11"/>
  <c r="K63" i="11"/>
  <c r="J63" i="11"/>
  <c r="I63" i="11"/>
  <c r="H63" i="11"/>
  <c r="G63" i="11"/>
  <c r="F63" i="11"/>
  <c r="E63" i="11"/>
  <c r="R62" i="11"/>
  <c r="Q62" i="11"/>
  <c r="P62" i="11"/>
  <c r="O62" i="11"/>
  <c r="N62" i="11"/>
  <c r="M62" i="11"/>
  <c r="L62" i="11"/>
  <c r="K62" i="11"/>
  <c r="J62" i="11"/>
  <c r="I62" i="11"/>
  <c r="H62" i="11"/>
  <c r="G62" i="11"/>
  <c r="F62" i="11"/>
  <c r="E62" i="11"/>
  <c r="R61" i="11"/>
  <c r="Q61" i="11"/>
  <c r="P61" i="11"/>
  <c r="O61" i="11"/>
  <c r="N61" i="11"/>
  <c r="M61" i="11"/>
  <c r="L61" i="11"/>
  <c r="K61" i="11"/>
  <c r="J61" i="11"/>
  <c r="I61" i="11"/>
  <c r="H61" i="11"/>
  <c r="G61" i="11"/>
  <c r="F61" i="11"/>
  <c r="E61" i="11"/>
  <c r="R60" i="11"/>
  <c r="Q60" i="11"/>
  <c r="P60" i="11"/>
  <c r="O60" i="11"/>
  <c r="N60" i="11"/>
  <c r="M60" i="11"/>
  <c r="L60" i="11"/>
  <c r="K60" i="11"/>
  <c r="J60" i="11"/>
  <c r="I60" i="11"/>
  <c r="H60" i="11"/>
  <c r="G60" i="11"/>
  <c r="F60" i="11"/>
  <c r="E60" i="11"/>
  <c r="R59" i="11"/>
  <c r="Q59" i="11"/>
  <c r="P59" i="11"/>
  <c r="O59" i="11"/>
  <c r="N59" i="11"/>
  <c r="M59" i="11"/>
  <c r="L59" i="11"/>
  <c r="K59" i="11"/>
  <c r="J59" i="11"/>
  <c r="I59" i="11"/>
  <c r="H59" i="11"/>
  <c r="G59" i="11"/>
  <c r="F59" i="11"/>
  <c r="E59" i="11"/>
  <c r="R58" i="11"/>
  <c r="Q58" i="11"/>
  <c r="P58" i="11"/>
  <c r="O58" i="11"/>
  <c r="N58" i="11"/>
  <c r="M58" i="11"/>
  <c r="L58" i="11"/>
  <c r="K58" i="11"/>
  <c r="J58" i="11"/>
  <c r="I58" i="11"/>
  <c r="H58" i="11"/>
  <c r="G58" i="11"/>
  <c r="F58" i="11"/>
  <c r="E58" i="11"/>
  <c r="R57" i="11"/>
  <c r="Q57" i="11"/>
  <c r="P57" i="11"/>
  <c r="O57" i="11"/>
  <c r="N57" i="11"/>
  <c r="M57" i="11"/>
  <c r="L57" i="11"/>
  <c r="K57" i="11"/>
  <c r="J57" i="11"/>
  <c r="I57" i="11"/>
  <c r="H57" i="11"/>
  <c r="G57" i="11"/>
  <c r="F57" i="11"/>
  <c r="E57" i="11"/>
  <c r="R56" i="11"/>
  <c r="Q56" i="11"/>
  <c r="P56" i="11"/>
  <c r="O56" i="11"/>
  <c r="N56" i="11"/>
  <c r="M56" i="11"/>
  <c r="L56" i="11"/>
  <c r="K56" i="11"/>
  <c r="J56" i="11"/>
  <c r="I56" i="11"/>
  <c r="H56" i="11"/>
  <c r="G56" i="11"/>
  <c r="F56" i="11"/>
  <c r="E56" i="11"/>
  <c r="R55" i="11"/>
  <c r="Q55" i="11"/>
  <c r="P55" i="11"/>
  <c r="O55" i="11"/>
  <c r="N55" i="11"/>
  <c r="M55" i="11"/>
  <c r="L55" i="11"/>
  <c r="K55" i="11"/>
  <c r="J55" i="11"/>
  <c r="I55" i="11"/>
  <c r="H55" i="11"/>
  <c r="G55" i="11"/>
  <c r="F55" i="11"/>
  <c r="E55" i="11"/>
  <c r="R54" i="11"/>
  <c r="Q54" i="11"/>
  <c r="P54" i="11"/>
  <c r="O54" i="11"/>
  <c r="N54" i="11"/>
  <c r="M54" i="11"/>
  <c r="L54" i="11"/>
  <c r="K54" i="11"/>
  <c r="J54" i="11"/>
  <c r="I54" i="11"/>
  <c r="H54" i="11"/>
  <c r="G54" i="11"/>
  <c r="F54" i="11"/>
  <c r="E54" i="11"/>
  <c r="R53" i="11"/>
  <c r="Q53" i="11"/>
  <c r="P53" i="11"/>
  <c r="O53" i="11"/>
  <c r="N53" i="11"/>
  <c r="M53" i="11"/>
  <c r="L53" i="11"/>
  <c r="K53" i="11"/>
  <c r="J53" i="11"/>
  <c r="I53" i="11"/>
  <c r="H53" i="11"/>
  <c r="G53" i="11"/>
  <c r="F53" i="11"/>
  <c r="E53" i="11"/>
  <c r="R52" i="11"/>
  <c r="Q52" i="11"/>
  <c r="P52" i="11"/>
  <c r="O52" i="11"/>
  <c r="N52" i="11"/>
  <c r="M52" i="11"/>
  <c r="L52" i="11"/>
  <c r="K52" i="11"/>
  <c r="J52" i="11"/>
  <c r="I52" i="11"/>
  <c r="H52" i="11"/>
  <c r="G52" i="11"/>
  <c r="F52" i="11"/>
  <c r="E52" i="11"/>
  <c r="R51" i="11"/>
  <c r="Q51" i="11"/>
  <c r="P51" i="11"/>
  <c r="O51" i="11"/>
  <c r="N51" i="11"/>
  <c r="M51" i="11"/>
  <c r="L51" i="11"/>
  <c r="K51" i="11"/>
  <c r="J51" i="11"/>
  <c r="I51" i="11"/>
  <c r="H51" i="11"/>
  <c r="G51" i="11"/>
  <c r="F51" i="11"/>
  <c r="E51" i="11"/>
  <c r="R50" i="11"/>
  <c r="Q50" i="11"/>
  <c r="P50" i="11"/>
  <c r="O50" i="11"/>
  <c r="N50" i="11"/>
  <c r="M50" i="11"/>
  <c r="L50" i="11"/>
  <c r="K50" i="11"/>
  <c r="J50" i="11"/>
  <c r="I50" i="11"/>
  <c r="H50" i="11"/>
  <c r="G50" i="11"/>
  <c r="F50" i="11"/>
  <c r="E50" i="11"/>
  <c r="R49" i="11"/>
  <c r="Q49" i="11"/>
  <c r="P49" i="11"/>
  <c r="O49" i="11"/>
  <c r="N49" i="11"/>
  <c r="M49" i="11"/>
  <c r="L49" i="11"/>
  <c r="K49" i="11"/>
  <c r="J49" i="11"/>
  <c r="I49" i="11"/>
  <c r="H49" i="11"/>
  <c r="G49" i="11"/>
  <c r="F49" i="11"/>
  <c r="E49" i="11"/>
  <c r="R48" i="11"/>
  <c r="Q48" i="11"/>
  <c r="P48" i="11"/>
  <c r="O48" i="11"/>
  <c r="N48" i="11"/>
  <c r="M48" i="11"/>
  <c r="L48" i="11"/>
  <c r="K48" i="11"/>
  <c r="J48" i="11"/>
  <c r="I48" i="11"/>
  <c r="H48" i="11"/>
  <c r="G48" i="11"/>
  <c r="F48" i="11"/>
  <c r="E48" i="11"/>
  <c r="R47" i="11"/>
  <c r="Q47" i="11"/>
  <c r="P47" i="11"/>
  <c r="O47" i="11"/>
  <c r="N47" i="11"/>
  <c r="M47" i="11"/>
  <c r="L47" i="11"/>
  <c r="K47" i="11"/>
  <c r="J47" i="11"/>
  <c r="I47" i="11"/>
  <c r="H47" i="11"/>
  <c r="G47" i="11"/>
  <c r="F47" i="11"/>
  <c r="E47" i="11"/>
  <c r="R42" i="11"/>
  <c r="Q42" i="11"/>
  <c r="P42" i="11"/>
  <c r="O42" i="11"/>
  <c r="N42" i="11"/>
  <c r="M42" i="11"/>
  <c r="L42" i="11"/>
  <c r="K42" i="11"/>
  <c r="J42" i="11"/>
  <c r="I42" i="11"/>
  <c r="H42" i="11"/>
  <c r="G42" i="11"/>
  <c r="F42" i="11"/>
  <c r="E42" i="11"/>
  <c r="R41" i="11"/>
  <c r="Q41" i="11"/>
  <c r="P41" i="11"/>
  <c r="O41" i="11"/>
  <c r="N41" i="11"/>
  <c r="M41" i="11"/>
  <c r="L41" i="11"/>
  <c r="K41" i="11"/>
  <c r="J41" i="11"/>
  <c r="I41" i="11"/>
  <c r="H41" i="11"/>
  <c r="G41" i="11"/>
  <c r="F41" i="11"/>
  <c r="E41" i="11"/>
  <c r="R40" i="11"/>
  <c r="Q40" i="11"/>
  <c r="P40" i="11"/>
  <c r="O40" i="11"/>
  <c r="N40" i="11"/>
  <c r="M40" i="11"/>
  <c r="L40" i="11"/>
  <c r="K40" i="11"/>
  <c r="J40" i="11"/>
  <c r="I40" i="11"/>
  <c r="H40" i="11"/>
  <c r="G40" i="11"/>
  <c r="F40" i="11"/>
  <c r="E40" i="11"/>
  <c r="R39" i="11"/>
  <c r="Q39" i="11"/>
  <c r="P39" i="11"/>
  <c r="O39" i="11"/>
  <c r="N39" i="11"/>
  <c r="M39" i="11"/>
  <c r="L39" i="11"/>
  <c r="K39" i="11"/>
  <c r="J39" i="11"/>
  <c r="I39" i="11"/>
  <c r="H39" i="11"/>
  <c r="G39" i="11"/>
  <c r="F39" i="11"/>
  <c r="E39" i="11"/>
  <c r="R37" i="11"/>
  <c r="Q37" i="11"/>
  <c r="P37" i="11"/>
  <c r="O37" i="11"/>
  <c r="N37" i="11"/>
  <c r="M37" i="11"/>
  <c r="L37" i="11"/>
  <c r="K37" i="11"/>
  <c r="J37" i="11"/>
  <c r="I37" i="11"/>
  <c r="H37" i="11"/>
  <c r="G37" i="11"/>
  <c r="F37" i="11"/>
  <c r="E37" i="11"/>
  <c r="R36" i="11"/>
  <c r="Q36" i="11"/>
  <c r="P36" i="11"/>
  <c r="O36" i="11"/>
  <c r="N36" i="11"/>
  <c r="M36" i="11"/>
  <c r="L36" i="11"/>
  <c r="K36" i="11"/>
  <c r="J36" i="11"/>
  <c r="I36" i="11"/>
  <c r="H36" i="11"/>
  <c r="G36" i="11"/>
  <c r="F36" i="11"/>
  <c r="E36" i="11"/>
  <c r="R35" i="11"/>
  <c r="Q35" i="11"/>
  <c r="P35" i="11"/>
  <c r="O35" i="11"/>
  <c r="N35" i="11"/>
  <c r="M35" i="11"/>
  <c r="L35" i="11"/>
  <c r="K35" i="11"/>
  <c r="J35" i="11"/>
  <c r="I35" i="11"/>
  <c r="H35" i="11"/>
  <c r="G35" i="11"/>
  <c r="F35" i="11"/>
  <c r="E35" i="11"/>
  <c r="R34" i="11"/>
  <c r="Q34" i="11"/>
  <c r="P34" i="11"/>
  <c r="O34" i="11"/>
  <c r="N34" i="11"/>
  <c r="M34" i="11"/>
  <c r="L34" i="11"/>
  <c r="K34" i="11"/>
  <c r="J34" i="11"/>
  <c r="I34" i="11"/>
  <c r="H34" i="11"/>
  <c r="G34" i="11"/>
  <c r="F34" i="11"/>
  <c r="E34" i="11"/>
  <c r="R33" i="11"/>
  <c r="Q33" i="11"/>
  <c r="P33" i="11"/>
  <c r="O33" i="11"/>
  <c r="N33" i="11"/>
  <c r="M33" i="11"/>
  <c r="L33" i="11"/>
  <c r="K33" i="11"/>
  <c r="J33" i="11"/>
  <c r="I33" i="11"/>
  <c r="H33" i="11"/>
  <c r="G33" i="11"/>
  <c r="F33" i="11"/>
  <c r="E33" i="11"/>
  <c r="R32" i="11"/>
  <c r="Q32" i="11"/>
  <c r="P32" i="11"/>
  <c r="O32" i="11"/>
  <c r="N32" i="11"/>
  <c r="M32" i="11"/>
  <c r="L32" i="11"/>
  <c r="K32" i="11"/>
  <c r="J32" i="11"/>
  <c r="I32" i="11"/>
  <c r="H32" i="11"/>
  <c r="G32" i="11"/>
  <c r="F32" i="11"/>
  <c r="E32" i="11"/>
  <c r="R31" i="11"/>
  <c r="Q31" i="11"/>
  <c r="P31" i="11"/>
  <c r="O31" i="11"/>
  <c r="N31" i="11"/>
  <c r="M31" i="11"/>
  <c r="L31" i="11"/>
  <c r="K31" i="11"/>
  <c r="J31" i="11"/>
  <c r="I31" i="11"/>
  <c r="H31" i="11"/>
  <c r="G31" i="11"/>
  <c r="F31" i="11"/>
  <c r="E31" i="11"/>
  <c r="R30" i="11"/>
  <c r="Q30" i="11"/>
  <c r="P30" i="11"/>
  <c r="O30" i="11"/>
  <c r="N30" i="11"/>
  <c r="M30" i="11"/>
  <c r="L30" i="11"/>
  <c r="K30" i="11"/>
  <c r="J30" i="11"/>
  <c r="I30" i="11"/>
  <c r="H30" i="11"/>
  <c r="G30" i="11"/>
  <c r="F30" i="11"/>
  <c r="E30" i="11"/>
  <c r="R29" i="11"/>
  <c r="Q29" i="11"/>
  <c r="P29" i="11"/>
  <c r="O29" i="11"/>
  <c r="N29" i="11"/>
  <c r="M29" i="11"/>
  <c r="L29" i="11"/>
  <c r="K29" i="11"/>
  <c r="J29" i="11"/>
  <c r="I29" i="11"/>
  <c r="H29" i="11"/>
  <c r="G29" i="11"/>
  <c r="F29" i="11"/>
  <c r="E29" i="11"/>
  <c r="R24" i="11"/>
  <c r="Q24" i="11"/>
  <c r="P24" i="11"/>
  <c r="O24" i="11"/>
  <c r="N24" i="11"/>
  <c r="M24" i="11"/>
  <c r="L24" i="11"/>
  <c r="K24" i="11"/>
  <c r="J24" i="11"/>
  <c r="I24" i="11"/>
  <c r="H24" i="11"/>
  <c r="G24" i="11"/>
  <c r="F24" i="11"/>
  <c r="E24" i="11"/>
  <c r="R23" i="11"/>
  <c r="Q23" i="11"/>
  <c r="P23" i="11"/>
  <c r="O23" i="11"/>
  <c r="N23" i="11"/>
  <c r="M23" i="11"/>
  <c r="L23" i="11"/>
  <c r="K23" i="11"/>
  <c r="J23" i="11"/>
  <c r="I23" i="11"/>
  <c r="H23" i="11"/>
  <c r="G23" i="11"/>
  <c r="F23" i="11"/>
  <c r="E23" i="11"/>
  <c r="R22" i="11"/>
  <c r="Q22" i="11"/>
  <c r="P22" i="11"/>
  <c r="O22" i="11"/>
  <c r="N22" i="11"/>
  <c r="M22" i="11"/>
  <c r="L22" i="11"/>
  <c r="K22" i="11"/>
  <c r="J22" i="11"/>
  <c r="I22" i="11"/>
  <c r="H22" i="11"/>
  <c r="G22" i="11"/>
  <c r="F22" i="11"/>
  <c r="E22" i="11"/>
  <c r="R21" i="11"/>
  <c r="Q21" i="11"/>
  <c r="P21" i="11"/>
  <c r="O21" i="11"/>
  <c r="N21" i="11"/>
  <c r="M21" i="11"/>
  <c r="L21" i="11"/>
  <c r="K21" i="11"/>
  <c r="J21" i="11"/>
  <c r="I21" i="11"/>
  <c r="H21" i="11"/>
  <c r="G21" i="11"/>
  <c r="F21" i="11"/>
  <c r="E21" i="11"/>
  <c r="R20" i="11"/>
  <c r="Q20" i="11"/>
  <c r="P20" i="11"/>
  <c r="O20" i="11"/>
  <c r="N20" i="11"/>
  <c r="M20" i="11"/>
  <c r="L20" i="11"/>
  <c r="K20" i="11"/>
  <c r="J20" i="11"/>
  <c r="I20" i="11"/>
  <c r="H20" i="11"/>
  <c r="G20" i="11"/>
  <c r="F20" i="11"/>
  <c r="E20" i="11"/>
  <c r="R19" i="11"/>
  <c r="Q19" i="11"/>
  <c r="P19" i="11"/>
  <c r="O19" i="11"/>
  <c r="N19" i="11"/>
  <c r="M19" i="11"/>
  <c r="L19" i="11"/>
  <c r="K19" i="11"/>
  <c r="J19" i="11"/>
  <c r="I19" i="11"/>
  <c r="H19" i="11"/>
  <c r="G19" i="11"/>
  <c r="F19" i="11"/>
  <c r="E19" i="11"/>
  <c r="R18" i="11"/>
  <c r="Q18" i="11"/>
  <c r="P18" i="11"/>
  <c r="O18" i="11"/>
  <c r="N18" i="11"/>
  <c r="M18" i="11"/>
  <c r="L18" i="11"/>
  <c r="K18" i="11"/>
  <c r="J18" i="11"/>
  <c r="I18" i="11"/>
  <c r="H18" i="11"/>
  <c r="G18" i="11"/>
  <c r="F18" i="11"/>
  <c r="E18" i="11"/>
  <c r="R17" i="11"/>
  <c r="Q17" i="11"/>
  <c r="P17" i="11"/>
  <c r="O17" i="11"/>
  <c r="N17" i="11"/>
  <c r="M17" i="11"/>
  <c r="L17" i="11"/>
  <c r="K17" i="11"/>
  <c r="J17" i="11"/>
  <c r="I17" i="11"/>
  <c r="H17" i="11"/>
  <c r="G17" i="11"/>
  <c r="F17" i="11"/>
  <c r="E17" i="11"/>
  <c r="R16" i="11"/>
  <c r="Q16" i="11"/>
  <c r="P16" i="11"/>
  <c r="O16" i="11"/>
  <c r="N16" i="11"/>
  <c r="M16" i="11"/>
  <c r="L16" i="11"/>
  <c r="K16" i="11"/>
  <c r="J16" i="11"/>
  <c r="I16" i="11"/>
  <c r="H16" i="11"/>
  <c r="G16" i="11"/>
  <c r="F16" i="11"/>
  <c r="E16" i="11"/>
  <c r="R15" i="11"/>
  <c r="Q15" i="11"/>
  <c r="P15" i="11"/>
  <c r="O15" i="11"/>
  <c r="N15" i="11"/>
  <c r="M15" i="11"/>
  <c r="L15" i="11"/>
  <c r="K15" i="11"/>
  <c r="J15" i="11"/>
  <c r="I15" i="11"/>
  <c r="H15" i="11"/>
  <c r="G15" i="11"/>
  <c r="F15" i="11"/>
  <c r="E15" i="11"/>
  <c r="R14" i="11"/>
  <c r="Q14" i="11"/>
  <c r="P14" i="11"/>
  <c r="O14" i="11"/>
  <c r="N14" i="11"/>
  <c r="M14" i="11"/>
  <c r="L14" i="11"/>
  <c r="K14" i="11"/>
  <c r="J14" i="11"/>
  <c r="I14" i="11"/>
  <c r="H14" i="11"/>
  <c r="G14" i="11"/>
  <c r="F14" i="11"/>
  <c r="E14" i="11"/>
  <c r="R13" i="11"/>
  <c r="Q13" i="11"/>
  <c r="P13" i="11"/>
  <c r="O13" i="11"/>
  <c r="N13" i="11"/>
  <c r="M13" i="11"/>
  <c r="L13" i="11"/>
  <c r="K13" i="11"/>
  <c r="J13" i="11"/>
  <c r="I13" i="11"/>
  <c r="H13" i="11"/>
  <c r="G13" i="11"/>
  <c r="F13" i="11"/>
  <c r="E13" i="11"/>
  <c r="R12" i="11"/>
  <c r="Q12" i="11"/>
  <c r="P12" i="11"/>
  <c r="O12" i="11"/>
  <c r="N12" i="11"/>
  <c r="M12" i="11"/>
  <c r="L12" i="11"/>
  <c r="K12" i="11"/>
  <c r="J12" i="11"/>
  <c r="I12" i="11"/>
  <c r="H12" i="11"/>
  <c r="G12" i="11"/>
  <c r="F12" i="11"/>
  <c r="E12" i="11"/>
  <c r="R11" i="11"/>
  <c r="Q11" i="11"/>
  <c r="P11" i="11"/>
  <c r="O11" i="11"/>
  <c r="N11" i="11"/>
  <c r="M11" i="11"/>
  <c r="L11" i="11"/>
  <c r="K11" i="11"/>
  <c r="J11" i="11"/>
  <c r="I11" i="11"/>
  <c r="H11" i="11"/>
  <c r="G11" i="11"/>
  <c r="F11" i="11"/>
  <c r="E11" i="11"/>
  <c r="R10" i="11"/>
  <c r="Q10" i="11"/>
  <c r="P10" i="11"/>
  <c r="O10" i="11"/>
  <c r="N10" i="11"/>
  <c r="M10" i="11"/>
  <c r="L10" i="11"/>
  <c r="K10" i="11"/>
  <c r="J10" i="11"/>
  <c r="I10" i="11"/>
  <c r="H10" i="11"/>
  <c r="G10" i="11"/>
  <c r="F10" i="11"/>
  <c r="E10" i="11"/>
  <c r="R9" i="11"/>
  <c r="Q9" i="11"/>
  <c r="P9" i="11"/>
  <c r="O9" i="11"/>
  <c r="N9" i="11"/>
  <c r="M9" i="11"/>
  <c r="L9" i="11"/>
  <c r="K9" i="11"/>
  <c r="J9" i="11"/>
  <c r="I9" i="11"/>
  <c r="H9" i="11"/>
  <c r="G9" i="11"/>
  <c r="F9" i="11"/>
  <c r="E9" i="11"/>
  <c r="R8" i="11"/>
  <c r="Q8" i="11"/>
  <c r="P8" i="11"/>
  <c r="O8" i="11"/>
  <c r="N8" i="11"/>
  <c r="M8" i="11"/>
  <c r="L8" i="11"/>
  <c r="K8" i="11"/>
  <c r="J8" i="11"/>
  <c r="I8" i="11"/>
  <c r="H8" i="11"/>
  <c r="G8" i="11"/>
  <c r="F8" i="11"/>
  <c r="E8" i="11"/>
  <c r="R7" i="11"/>
  <c r="Q7" i="11"/>
  <c r="P7" i="11"/>
  <c r="O7" i="11"/>
  <c r="N7" i="11"/>
  <c r="M7" i="11"/>
  <c r="L7" i="11"/>
  <c r="K7" i="11"/>
  <c r="J7" i="11"/>
  <c r="I7" i="11"/>
  <c r="H7" i="11"/>
  <c r="G7" i="11"/>
  <c r="F7" i="11"/>
  <c r="E7" i="11"/>
  <c r="R5" i="11"/>
  <c r="Q5" i="11"/>
  <c r="P5" i="11"/>
  <c r="O5" i="11"/>
  <c r="N5" i="11"/>
  <c r="M5" i="11"/>
  <c r="L5" i="11"/>
  <c r="K5" i="11"/>
  <c r="J5" i="11"/>
  <c r="I5" i="11"/>
  <c r="H5" i="11"/>
  <c r="G5" i="11"/>
  <c r="F5" i="11"/>
  <c r="E5" i="11"/>
  <c r="S306" i="11"/>
  <c r="S305" i="11"/>
  <c r="S304" i="11"/>
  <c r="S303" i="11"/>
  <c r="S302" i="11"/>
  <c r="S301" i="11"/>
  <c r="S300" i="11"/>
  <c r="S299" i="11"/>
  <c r="S298" i="11"/>
  <c r="S297" i="11"/>
  <c r="S77" i="11"/>
  <c r="S50" i="11"/>
  <c r="S30" i="11"/>
  <c r="S9" i="11"/>
  <c r="S8" i="11"/>
  <c r="D422" i="11" l="1"/>
  <c r="D186" i="11"/>
  <c r="D65" i="11"/>
  <c r="T4" i="11" l="1"/>
  <c r="R4" i="11"/>
  <c r="Q4" i="11"/>
  <c r="P4" i="11"/>
  <c r="O4" i="11"/>
  <c r="N4" i="11"/>
  <c r="M4" i="11"/>
  <c r="L4" i="11"/>
  <c r="K4" i="11"/>
  <c r="J4" i="11"/>
  <c r="I4" i="11"/>
  <c r="H4" i="11"/>
  <c r="G4" i="11"/>
  <c r="F4" i="11"/>
  <c r="E4" i="11"/>
  <c r="R161" i="11" l="1"/>
  <c r="Q160" i="11"/>
  <c r="P161" i="11"/>
  <c r="O160" i="11"/>
  <c r="N161" i="11"/>
  <c r="M160" i="11"/>
  <c r="L161" i="11"/>
  <c r="K160" i="11"/>
  <c r="J161" i="11"/>
  <c r="I160" i="11"/>
  <c r="H161" i="11"/>
  <c r="G160" i="11"/>
  <c r="F161" i="11"/>
  <c r="E160" i="11"/>
  <c r="G26" i="11" l="1"/>
  <c r="O26" i="11"/>
  <c r="H27" i="11"/>
  <c r="K26" i="11"/>
  <c r="E26" i="11"/>
  <c r="I26" i="11"/>
  <c r="M26" i="11"/>
  <c r="Q26" i="11"/>
  <c r="F27" i="11"/>
  <c r="N27" i="11"/>
  <c r="P27" i="11"/>
  <c r="G44" i="11"/>
  <c r="O44" i="11"/>
  <c r="K44" i="11"/>
  <c r="E44" i="11"/>
  <c r="I44" i="11"/>
  <c r="M44" i="11"/>
  <c r="Q44" i="11"/>
  <c r="F45" i="11"/>
  <c r="J45" i="11"/>
  <c r="N45" i="11"/>
  <c r="R45" i="11"/>
  <c r="N75" i="11"/>
  <c r="O74" i="11"/>
  <c r="G74" i="11"/>
  <c r="E74" i="11"/>
  <c r="I74" i="11"/>
  <c r="M74" i="11"/>
  <c r="Q74" i="11"/>
  <c r="F75" i="11"/>
  <c r="H75" i="11"/>
  <c r="P75" i="11"/>
  <c r="G97" i="11"/>
  <c r="O97" i="11"/>
  <c r="E97" i="11"/>
  <c r="K97" i="11"/>
  <c r="M97" i="11"/>
  <c r="F98" i="11"/>
  <c r="J98" i="11"/>
  <c r="N98" i="11"/>
  <c r="R98" i="11"/>
  <c r="G107" i="11"/>
  <c r="O107" i="11"/>
  <c r="P108" i="11"/>
  <c r="Q107" i="11"/>
  <c r="E107" i="11"/>
  <c r="I107" i="11"/>
  <c r="M107" i="11"/>
  <c r="F108" i="11"/>
  <c r="H108" i="11"/>
  <c r="N108" i="11"/>
  <c r="M129" i="11"/>
  <c r="N130" i="11"/>
  <c r="E129" i="11"/>
  <c r="K129" i="11"/>
  <c r="F130" i="11"/>
  <c r="J130" i="11"/>
  <c r="R130" i="11"/>
  <c r="F143" i="11"/>
  <c r="G142" i="11"/>
  <c r="H143" i="11"/>
  <c r="O142" i="11"/>
  <c r="E142" i="11"/>
  <c r="I142" i="11"/>
  <c r="M142" i="11"/>
  <c r="Q142" i="11"/>
  <c r="L143" i="11"/>
  <c r="N143" i="11"/>
  <c r="P143" i="11"/>
  <c r="F155" i="11"/>
  <c r="M154" i="11"/>
  <c r="N155" i="11"/>
  <c r="R155" i="11"/>
  <c r="E154" i="11"/>
  <c r="K154" i="11"/>
  <c r="J155" i="11"/>
  <c r="G174" i="11"/>
  <c r="H175" i="11"/>
  <c r="L175" i="11"/>
  <c r="O174" i="11"/>
  <c r="Q174" i="11"/>
  <c r="E174" i="11"/>
  <c r="I174" i="11"/>
  <c r="M174" i="11"/>
  <c r="F175" i="11"/>
  <c r="N175" i="11"/>
  <c r="P175" i="11"/>
  <c r="F182" i="11"/>
  <c r="K181" i="11"/>
  <c r="R182" i="11"/>
  <c r="E181" i="11"/>
  <c r="M181" i="11"/>
  <c r="J182" i="11"/>
  <c r="N182" i="11"/>
  <c r="H214" i="11"/>
  <c r="I213" i="11"/>
  <c r="M213" i="11"/>
  <c r="Q213" i="11"/>
  <c r="E213" i="11"/>
  <c r="F214" i="11"/>
  <c r="N214" i="11"/>
  <c r="P214" i="11"/>
  <c r="P309" i="11"/>
  <c r="J309" i="11"/>
  <c r="E308" i="11"/>
  <c r="I308" i="11"/>
  <c r="K308" i="11"/>
  <c r="M308" i="11"/>
  <c r="Q308" i="11"/>
  <c r="F309" i="11"/>
  <c r="H309" i="11"/>
  <c r="N309" i="11"/>
  <c r="R309" i="11"/>
  <c r="F332" i="11"/>
  <c r="I331" i="11"/>
  <c r="M331" i="11"/>
  <c r="N332" i="11"/>
  <c r="E331" i="11"/>
  <c r="G331" i="11"/>
  <c r="O331" i="11"/>
  <c r="Q331" i="11"/>
  <c r="H332" i="11"/>
  <c r="L332" i="11"/>
  <c r="P332" i="11"/>
  <c r="E431" i="11"/>
  <c r="M431" i="11"/>
  <c r="Q431" i="11"/>
  <c r="K431" i="11"/>
  <c r="I431" i="11"/>
  <c r="F432" i="11"/>
  <c r="J432" i="11"/>
  <c r="N432" i="11"/>
  <c r="R432" i="11"/>
  <c r="F441" i="11"/>
  <c r="G440" i="11"/>
  <c r="M440" i="11"/>
  <c r="N441" i="11"/>
  <c r="E440" i="11"/>
  <c r="O440" i="11"/>
  <c r="H441" i="11"/>
  <c r="L441" i="11"/>
  <c r="P441" i="11"/>
  <c r="K440" i="11" l="1"/>
  <c r="O431" i="11"/>
  <c r="G431" i="11"/>
  <c r="O213" i="11"/>
  <c r="G213" i="11"/>
  <c r="K213" i="11"/>
  <c r="Q181" i="11"/>
  <c r="I181" i="11"/>
  <c r="R175" i="11"/>
  <c r="J175" i="11"/>
  <c r="P155" i="11"/>
  <c r="L155" i="11"/>
  <c r="H155" i="11"/>
  <c r="O129" i="11"/>
  <c r="G129" i="11"/>
  <c r="R108" i="11"/>
  <c r="J108" i="11"/>
  <c r="J27" i="11"/>
  <c r="R27" i="11"/>
  <c r="R332" i="11"/>
  <c r="R441" i="11"/>
  <c r="J441" i="11"/>
  <c r="L432" i="11"/>
  <c r="Q440" i="11"/>
  <c r="I440" i="11"/>
  <c r="K331" i="11"/>
  <c r="J214" i="11"/>
  <c r="R214" i="11"/>
  <c r="P182" i="11"/>
  <c r="L182" i="11"/>
  <c r="H182" i="11"/>
  <c r="O154" i="11"/>
  <c r="G154" i="11"/>
  <c r="Q97" i="11"/>
  <c r="I97" i="11"/>
  <c r="L75" i="11"/>
  <c r="L309" i="11"/>
  <c r="O181" i="11"/>
  <c r="G181" i="11"/>
  <c r="K142" i="11"/>
  <c r="Q129" i="11"/>
  <c r="I129" i="11"/>
  <c r="L108" i="11"/>
  <c r="L98" i="11"/>
  <c r="P98" i="11"/>
  <c r="H98" i="11"/>
  <c r="K74" i="11"/>
  <c r="P45" i="11"/>
  <c r="L45" i="11"/>
  <c r="H45" i="11"/>
  <c r="L27" i="11"/>
  <c r="J332" i="11"/>
  <c r="H432" i="11"/>
  <c r="P432" i="11"/>
  <c r="O308" i="11"/>
  <c r="G308" i="11"/>
  <c r="L214" i="11"/>
  <c r="K174" i="11"/>
  <c r="Q154" i="11"/>
  <c r="I154" i="11"/>
  <c r="R143" i="11"/>
  <c r="J143" i="11"/>
  <c r="L130" i="11"/>
  <c r="P130" i="11"/>
  <c r="H130" i="11"/>
  <c r="K107" i="11"/>
  <c r="J75" i="11"/>
  <c r="R75" i="11"/>
  <c r="S186" i="11" l="1"/>
  <c r="S184" i="11"/>
  <c r="S422" i="11"/>
  <c r="S65" i="11"/>
  <c r="S213" i="11" l="1"/>
  <c r="S214" i="11"/>
  <c r="D136" i="11" l="1"/>
  <c r="D171" i="11" l="1"/>
  <c r="D88" i="11"/>
  <c r="S136" i="11" l="1"/>
  <c r="S291" i="11" l="1"/>
  <c r="S246" i="11"/>
  <c r="S66" i="11"/>
  <c r="S374" i="11"/>
  <c r="S19" i="11"/>
  <c r="S90" i="11"/>
  <c r="S275" i="11"/>
  <c r="S243" i="11"/>
  <c r="S68" i="11"/>
  <c r="S341" i="11"/>
  <c r="S239" i="11"/>
  <c r="S15" i="11"/>
  <c r="S353" i="11"/>
  <c r="S232" i="11"/>
  <c r="S139" i="11"/>
  <c r="S269" i="11"/>
  <c r="S59" i="11"/>
  <c r="S279" i="11"/>
  <c r="S39" i="11"/>
  <c r="S244" i="11"/>
  <c r="S271" i="11"/>
  <c r="S191" i="11"/>
  <c r="S87" i="11"/>
  <c r="S292" i="11"/>
  <c r="S385" i="11"/>
  <c r="S273" i="11"/>
  <c r="S40" i="11"/>
  <c r="S251" i="11"/>
  <c r="S64" i="11"/>
  <c r="S17" i="11"/>
  <c r="S352" i="11"/>
  <c r="S314" i="11"/>
  <c r="S344" i="11"/>
  <c r="S53" i="11"/>
  <c r="S12" i="11"/>
  <c r="S336" i="11"/>
  <c r="S41" i="11"/>
  <c r="S205" i="11"/>
  <c r="S69" i="11"/>
  <c r="S317" i="11"/>
  <c r="S24" i="11"/>
  <c r="S61" i="11"/>
  <c r="S281" i="11"/>
  <c r="S35" i="11"/>
  <c r="S14" i="11"/>
  <c r="S415" i="11"/>
  <c r="S335" i="11"/>
  <c r="S171" i="11"/>
  <c r="S402" i="11"/>
  <c r="S438" i="11"/>
  <c r="S419" i="11"/>
  <c r="S280" i="11"/>
  <c r="S93" i="11"/>
  <c r="S185" i="11"/>
  <c r="S122" i="11"/>
  <c r="S60" i="11"/>
  <c r="S324" i="11"/>
  <c r="S22" i="11"/>
  <c r="S321" i="11"/>
  <c r="S5" i="11"/>
  <c r="S288" i="11"/>
  <c r="S229" i="11"/>
  <c r="S400" i="11"/>
  <c r="S368" i="11"/>
  <c r="S399" i="11"/>
  <c r="S95" i="11"/>
  <c r="S21" i="11"/>
  <c r="S315" i="11"/>
  <c r="S234" i="11"/>
  <c r="S228" i="11"/>
  <c r="S342" i="11"/>
  <c r="S71" i="11"/>
  <c r="S36" i="11"/>
  <c r="S227" i="11"/>
  <c r="S395" i="11"/>
  <c r="S380" i="11"/>
  <c r="S373" i="11"/>
  <c r="S392" i="11"/>
  <c r="S264" i="11"/>
  <c r="S94" i="11"/>
  <c r="S261" i="11"/>
  <c r="S414" i="11"/>
  <c r="S220" i="11"/>
  <c r="S396" i="11"/>
  <c r="S337" i="11"/>
  <c r="S326" i="11"/>
  <c r="D304" i="11" l="1"/>
  <c r="D305" i="11"/>
  <c r="D306" i="11"/>
  <c r="D303" i="11"/>
  <c r="D302" i="11"/>
  <c r="D356" i="11" l="1"/>
  <c r="D184" i="11" l="1"/>
  <c r="D170" i="11" l="1"/>
  <c r="D9" i="11"/>
  <c r="D8" i="11"/>
  <c r="D299" i="11"/>
  <c r="D297" i="11"/>
  <c r="D300" i="11"/>
  <c r="D298" i="11"/>
  <c r="D77" i="11"/>
  <c r="D50" i="11"/>
  <c r="D301" i="11"/>
  <c r="D30" i="11"/>
  <c r="S405" i="11" l="1"/>
  <c r="S149" i="11"/>
  <c r="S226" i="11"/>
  <c r="S351" i="11"/>
  <c r="S188" i="11"/>
  <c r="S247" i="11"/>
  <c r="S421" i="11"/>
  <c r="S329" i="11"/>
  <c r="S268" i="11"/>
  <c r="S312" i="11"/>
  <c r="S245" i="11"/>
  <c r="S354" i="11"/>
  <c r="S113" i="11"/>
  <c r="S254" i="11"/>
  <c r="S89" i="11"/>
  <c r="S249" i="11"/>
  <c r="S231" i="11"/>
  <c r="S206" i="11"/>
  <c r="S196" i="11"/>
  <c r="S18" i="11"/>
  <c r="S260" i="11"/>
  <c r="S168" i="11"/>
  <c r="S338" i="11"/>
  <c r="S286" i="11"/>
  <c r="S339" i="11"/>
  <c r="S152" i="11"/>
  <c r="S177" i="11"/>
  <c r="S207" i="11"/>
  <c r="S170" i="11"/>
  <c r="S290" i="11"/>
  <c r="S119" i="11"/>
  <c r="S382" i="11"/>
  <c r="S145" i="11"/>
  <c r="S266" i="11"/>
  <c r="S178" i="11"/>
  <c r="S134" i="11"/>
  <c r="S379" i="11"/>
  <c r="S140" i="11"/>
  <c r="S121" i="11"/>
  <c r="S355" i="11"/>
  <c r="S282" i="11"/>
  <c r="S289" i="11"/>
  <c r="S360" i="11"/>
  <c r="S124" i="11"/>
  <c r="S250" i="11"/>
  <c r="S411" i="11"/>
  <c r="S11" i="11"/>
  <c r="S63" i="11"/>
  <c r="S126" i="11"/>
  <c r="S123" i="11"/>
  <c r="S238" i="11"/>
  <c r="S386" i="11"/>
  <c r="S276" i="11"/>
  <c r="S194" i="11"/>
  <c r="S334" i="11"/>
  <c r="S82" i="11"/>
  <c r="S104" i="11"/>
  <c r="S86" i="11"/>
  <c r="S241" i="11"/>
  <c r="S211" i="11"/>
  <c r="S31" i="11"/>
  <c r="S366" i="11"/>
  <c r="S362" i="11"/>
  <c r="S345" i="11"/>
  <c r="S293" i="11"/>
  <c r="S404" i="11"/>
  <c r="S319" i="11"/>
  <c r="S320" i="11"/>
  <c r="S391" i="11"/>
  <c r="S350" i="11"/>
  <c r="S55" i="11"/>
  <c r="S219" i="11"/>
  <c r="S240" i="11"/>
  <c r="S318" i="11"/>
  <c r="S424" i="11"/>
  <c r="S116" i="11"/>
  <c r="S92" i="11"/>
  <c r="S48" i="11"/>
  <c r="S316" i="11"/>
  <c r="S222" i="11"/>
  <c r="S42" i="11"/>
  <c r="S148" i="11"/>
  <c r="S38" i="11"/>
  <c r="S167" i="11"/>
  <c r="S47" i="11"/>
  <c r="S340" i="11"/>
  <c r="S78" i="11"/>
  <c r="S56" i="11"/>
  <c r="S83" i="11"/>
  <c r="S62" i="11"/>
  <c r="S190" i="11"/>
  <c r="S101" i="11"/>
  <c r="S147" i="11"/>
  <c r="S407" i="11"/>
  <c r="S110" i="11"/>
  <c r="S252" i="11"/>
  <c r="S370" i="11"/>
  <c r="S235" i="11"/>
  <c r="S84" i="11"/>
  <c r="S37" i="11"/>
  <c r="S377" i="11"/>
  <c r="S425" i="11"/>
  <c r="S209" i="11"/>
  <c r="S217" i="11"/>
  <c r="S202" i="11"/>
  <c r="S270" i="11"/>
  <c r="S32" i="11"/>
  <c r="S164" i="11"/>
  <c r="S115" i="11"/>
  <c r="S158" i="11"/>
  <c r="S189" i="11"/>
  <c r="S388" i="11"/>
  <c r="S203" i="11"/>
  <c r="S383" i="11"/>
  <c r="S429" i="11"/>
  <c r="S111" i="11"/>
  <c r="S416" i="11"/>
  <c r="S413" i="11"/>
  <c r="S322" i="11"/>
  <c r="S208" i="11"/>
  <c r="S224" i="11"/>
  <c r="S233" i="11"/>
  <c r="S169" i="11"/>
  <c r="S204" i="11"/>
  <c r="S262" i="11"/>
  <c r="S364" i="11"/>
  <c r="S146" i="11"/>
  <c r="S356" i="11"/>
  <c r="S398" i="11"/>
  <c r="S274" i="11"/>
  <c r="S394" i="11"/>
  <c r="S409" i="11"/>
  <c r="S403" i="11"/>
  <c r="S137" i="11"/>
  <c r="S390" i="11"/>
  <c r="S103" i="11"/>
  <c r="S237" i="11"/>
  <c r="S7" i="11"/>
  <c r="S216" i="11"/>
  <c r="S120" i="11"/>
  <c r="S412" i="11"/>
  <c r="S295" i="11"/>
  <c r="S221" i="11"/>
  <c r="S248" i="11"/>
  <c r="S52" i="11"/>
  <c r="S357" i="11"/>
  <c r="S33" i="11"/>
  <c r="S34" i="11"/>
  <c r="S81" i="11"/>
  <c r="S51" i="11"/>
  <c r="S258" i="11"/>
  <c r="S151" i="11"/>
  <c r="S91" i="11"/>
  <c r="S285" i="11"/>
  <c r="S349" i="11"/>
  <c r="S328" i="11"/>
  <c r="S435" i="11"/>
  <c r="S125" i="11"/>
  <c r="S218" i="11"/>
  <c r="S54" i="11"/>
  <c r="S410" i="11"/>
  <c r="S376" i="11"/>
  <c r="S278" i="11"/>
  <c r="S259" i="11"/>
  <c r="S223" i="11"/>
  <c r="S199" i="11"/>
  <c r="S397" i="11"/>
  <c r="S230" i="11"/>
  <c r="S117" i="11"/>
  <c r="S420" i="11"/>
  <c r="S150" i="11"/>
  <c r="S179" i="11"/>
  <c r="S112" i="11"/>
  <c r="S381" i="11"/>
  <c r="S195" i="11"/>
  <c r="S387" i="11"/>
  <c r="S437" i="11"/>
  <c r="S133" i="11"/>
  <c r="S105" i="11"/>
  <c r="S265" i="11"/>
  <c r="S348" i="11"/>
  <c r="S197" i="11"/>
  <c r="S135" i="11"/>
  <c r="S172" i="11"/>
  <c r="S363" i="11"/>
  <c r="S253" i="11"/>
  <c r="S325" i="11"/>
  <c r="S165" i="11"/>
  <c r="S29" i="11"/>
  <c r="S20" i="11"/>
  <c r="S256" i="11"/>
  <c r="S10" i="11"/>
  <c r="S58" i="11"/>
  <c r="S272" i="11"/>
  <c r="S102" i="11"/>
  <c r="S384" i="11"/>
  <c r="S23" i="11"/>
  <c r="S4" i="11"/>
  <c r="S401" i="11"/>
  <c r="S327" i="11"/>
  <c r="S114" i="11"/>
  <c r="S417" i="11"/>
  <c r="S192" i="11"/>
  <c r="S434" i="11"/>
  <c r="S16" i="11"/>
  <c r="S393" i="11"/>
  <c r="S79" i="11"/>
  <c r="S346" i="11"/>
  <c r="S436" i="11"/>
  <c r="S200" i="11"/>
  <c r="S423" i="11"/>
  <c r="S70" i="11"/>
  <c r="S294" i="11"/>
  <c r="S378" i="11"/>
  <c r="S371" i="11"/>
  <c r="S13" i="11"/>
  <c r="S369" i="11"/>
  <c r="S313" i="11"/>
  <c r="S67" i="11"/>
  <c r="S347" i="11"/>
  <c r="S85" i="11"/>
  <c r="S201" i="11"/>
  <c r="S426" i="11"/>
  <c r="S263" i="11"/>
  <c r="S358" i="11"/>
  <c r="S57" i="11"/>
  <c r="S72" i="11"/>
  <c r="S80" i="11"/>
  <c r="S367" i="11"/>
  <c r="S427" i="11"/>
  <c r="S193" i="11"/>
  <c r="S127" i="11"/>
  <c r="S365" i="11"/>
  <c r="S343" i="11"/>
  <c r="S361" i="11"/>
  <c r="S138" i="11"/>
  <c r="S118" i="11"/>
  <c r="S187" i="11"/>
  <c r="S88" i="11"/>
  <c r="S372" i="11"/>
  <c r="S359" i="11"/>
  <c r="S166" i="11"/>
  <c r="S242" i="11"/>
  <c r="S257" i="11"/>
  <c r="S311" i="11"/>
  <c r="S225" i="11"/>
  <c r="S100" i="11"/>
  <c r="S236" i="11"/>
  <c r="S323" i="11"/>
  <c r="S49" i="11"/>
  <c r="D66" i="11"/>
  <c r="S45" i="11" l="1"/>
  <c r="S44" i="11"/>
  <c r="S432" i="11"/>
  <c r="S431" i="11"/>
  <c r="S27" i="11"/>
  <c r="S26" i="11"/>
  <c r="S129" i="11"/>
  <c r="S130" i="11"/>
  <c r="S98" i="11"/>
  <c r="S97" i="11"/>
  <c r="S174" i="11"/>
  <c r="S175" i="11"/>
  <c r="S74" i="11"/>
  <c r="S75" i="11"/>
  <c r="S107" i="11"/>
  <c r="S108" i="11"/>
  <c r="S441" i="11"/>
  <c r="S440" i="11"/>
  <c r="S143" i="11"/>
  <c r="S142" i="11"/>
  <c r="S332" i="11"/>
  <c r="S331" i="11"/>
  <c r="S161" i="11"/>
  <c r="S160" i="11"/>
  <c r="S155" i="11"/>
  <c r="S154" i="11"/>
  <c r="S182" i="11"/>
  <c r="S181" i="11"/>
  <c r="S444" i="11" l="1"/>
  <c r="S443" i="11"/>
  <c r="D149" i="11" l="1"/>
  <c r="D38" i="11" l="1"/>
  <c r="D291" i="11"/>
  <c r="D14" i="11" l="1"/>
  <c r="D169" i="11"/>
  <c r="D221" i="11"/>
  <c r="D361" i="11"/>
  <c r="D340" i="11"/>
  <c r="D85" i="11"/>
  <c r="D335" i="11"/>
  <c r="D90" i="11"/>
  <c r="D5" i="11"/>
  <c r="D7" i="11"/>
  <c r="D228" i="11"/>
  <c r="D373" i="11"/>
  <c r="D417" i="11"/>
  <c r="D420" i="11"/>
  <c r="D349" i="11"/>
  <c r="D52" i="11"/>
  <c r="D225" i="11"/>
  <c r="D139" i="11"/>
  <c r="D10" i="11"/>
  <c r="D288" i="11"/>
  <c r="D81" i="11"/>
  <c r="D164" i="11"/>
  <c r="D94" i="11"/>
  <c r="D426" i="11"/>
  <c r="D190" i="11"/>
  <c r="D83" i="11"/>
  <c r="D201" i="11"/>
  <c r="D407" i="11"/>
  <c r="D227" i="11"/>
  <c r="D118" i="11"/>
  <c r="D152" i="11"/>
  <c r="D400" i="11"/>
  <c r="D292" i="11"/>
  <c r="D367" i="11"/>
  <c r="D122" i="11"/>
  <c r="D82" i="11"/>
  <c r="D437" i="11"/>
  <c r="D89" i="11"/>
  <c r="D91" i="11"/>
  <c r="D158" i="11"/>
  <c r="D79" i="11"/>
  <c r="D101" i="11"/>
  <c r="D167" i="11"/>
  <c r="D148" i="11"/>
  <c r="D320" i="11"/>
  <c r="D93" i="11"/>
  <c r="D284" i="11"/>
  <c r="D138" i="11"/>
  <c r="D69" i="11"/>
  <c r="D165" i="11"/>
  <c r="D53" i="11"/>
  <c r="D382" i="11"/>
  <c r="D401" i="11"/>
  <c r="D21" i="11"/>
  <c r="D196" i="11"/>
  <c r="D204" i="11"/>
  <c r="D342" i="11"/>
  <c r="D324" i="11"/>
  <c r="D56" i="11"/>
  <c r="D32" i="11"/>
  <c r="D343" i="11"/>
  <c r="D179" i="11"/>
  <c r="D19" i="11"/>
  <c r="D172" i="11"/>
  <c r="D238" i="11"/>
  <c r="D322" i="11"/>
  <c r="D112" i="11"/>
  <c r="D387" i="11"/>
  <c r="D435" i="11"/>
  <c r="D357" i="11"/>
  <c r="D208" i="11"/>
  <c r="D110" i="11"/>
  <c r="D60" i="11"/>
  <c r="D289" i="11"/>
  <c r="D34" i="11"/>
  <c r="D40" i="11"/>
  <c r="D252" i="11"/>
  <c r="D412" i="11"/>
  <c r="D24" i="11"/>
  <c r="D268" i="11"/>
  <c r="D254" i="11"/>
  <c r="D275" i="11"/>
  <c r="D388" i="11"/>
  <c r="D224" i="11"/>
  <c r="D334" i="11"/>
  <c r="D363" i="11"/>
  <c r="D390" i="11"/>
  <c r="D397" i="11"/>
  <c r="D23" i="11"/>
  <c r="D355" i="11"/>
  <c r="D359" i="11"/>
  <c r="D111" i="11"/>
  <c r="D216" i="11"/>
  <c r="D71" i="11"/>
  <c r="D392" i="11"/>
  <c r="D49" i="11"/>
  <c r="D47" i="11"/>
  <c r="D223" i="11"/>
  <c r="D195" i="11"/>
  <c r="D265" i="11"/>
  <c r="D399" i="11"/>
  <c r="D57" i="11"/>
  <c r="D341" i="11"/>
  <c r="D244" i="11"/>
  <c r="D323" i="11"/>
  <c r="D15" i="11"/>
  <c r="D194" i="11"/>
  <c r="D193" i="11"/>
  <c r="D133" i="11"/>
  <c r="D245" i="11"/>
  <c r="D318" i="11"/>
  <c r="D351" i="11"/>
  <c r="D58" i="11"/>
  <c r="D381" i="11"/>
  <c r="D276" i="11"/>
  <c r="D248" i="11"/>
  <c r="D337" i="11"/>
  <c r="D185" i="11"/>
  <c r="D279" i="11"/>
  <c r="D232" i="11"/>
  <c r="D278" i="11"/>
  <c r="D427" i="11"/>
  <c r="D259" i="11"/>
  <c r="D35" i="11"/>
  <c r="D145" i="11"/>
  <c r="D200" i="11"/>
  <c r="D92" i="11"/>
  <c r="D124" i="11"/>
  <c r="D256" i="11"/>
  <c r="D434" i="11"/>
  <c r="D374" i="11"/>
  <c r="D345" i="11"/>
  <c r="D416" i="11"/>
  <c r="D314" i="11"/>
  <c r="D134" i="11"/>
  <c r="D386" i="11"/>
  <c r="D123" i="11"/>
  <c r="D270" i="11"/>
  <c r="D344" i="11"/>
  <c r="D234" i="11"/>
  <c r="D62" i="11"/>
  <c r="D249" i="11"/>
  <c r="D352" i="11"/>
  <c r="D13" i="11"/>
  <c r="D378" i="11"/>
  <c r="D103" i="11"/>
  <c r="D364" i="11"/>
  <c r="D294" i="11"/>
  <c r="D271" i="11"/>
  <c r="D17" i="11"/>
  <c r="D290" i="11"/>
  <c r="D121" i="11"/>
  <c r="D293" i="11"/>
  <c r="D242" i="11"/>
  <c r="D419" i="11"/>
  <c r="D16" i="11"/>
  <c r="D102" i="11"/>
  <c r="D125" i="11"/>
  <c r="D222" i="11"/>
  <c r="D272" i="11"/>
  <c r="D231" i="11"/>
  <c r="D146" i="11"/>
  <c r="D4" i="11"/>
  <c r="D319" i="11"/>
  <c r="D347" i="11"/>
  <c r="D295" i="11"/>
  <c r="D211" i="11"/>
  <c r="D202" i="11"/>
  <c r="D353" i="11"/>
  <c r="D135" i="11"/>
  <c r="D269" i="11"/>
  <c r="D414" i="11"/>
  <c r="D328" i="11"/>
  <c r="D273" i="11"/>
  <c r="D236" i="11"/>
  <c r="D398" i="11"/>
  <c r="D137" i="11"/>
  <c r="D217" i="11"/>
  <c r="D380" i="11"/>
  <c r="D84" i="11"/>
  <c r="D247" i="11"/>
  <c r="D105" i="11"/>
  <c r="D415" i="11"/>
  <c r="D68" i="11"/>
  <c r="D379" i="11"/>
  <c r="D282" i="11"/>
  <c r="D338" i="11"/>
  <c r="D22" i="11"/>
  <c r="D114" i="11"/>
  <c r="D253" i="11"/>
  <c r="D286" i="11"/>
  <c r="D48" i="11"/>
  <c r="D425" i="11"/>
  <c r="D346" i="11"/>
  <c r="D246" i="11"/>
  <c r="D51" i="11"/>
  <c r="D64" i="11"/>
  <c r="D377" i="11"/>
  <c r="D147" i="11"/>
  <c r="D274" i="11"/>
  <c r="D39" i="11"/>
  <c r="D113" i="11"/>
  <c r="D41" i="11"/>
  <c r="D168" i="11"/>
  <c r="D61" i="11"/>
  <c r="D233" i="11"/>
  <c r="D280" i="11"/>
  <c r="D115" i="11"/>
  <c r="D12" i="11"/>
  <c r="D205" i="11"/>
  <c r="D258" i="11"/>
  <c r="D403" i="11"/>
  <c r="D117" i="11"/>
  <c r="D266" i="11"/>
  <c r="D393" i="11"/>
  <c r="D42" i="11"/>
  <c r="D311" i="11"/>
  <c r="D178" i="11"/>
  <c r="D240" i="11"/>
  <c r="D281" i="11"/>
  <c r="D226" i="11"/>
  <c r="D372" i="11"/>
  <c r="D394" i="11"/>
  <c r="D348" i="11"/>
  <c r="D262" i="11"/>
  <c r="D209" i="11"/>
  <c r="D100" i="11"/>
  <c r="D371" i="11"/>
  <c r="D119" i="11"/>
  <c r="D241" i="11"/>
  <c r="D260" i="11"/>
  <c r="D404" i="11"/>
  <c r="D326" i="11"/>
  <c r="D18" i="11"/>
  <c r="D436" i="11"/>
  <c r="D166" i="11"/>
  <c r="D127" i="11"/>
  <c r="D59" i="11"/>
  <c r="D235" i="11"/>
  <c r="D150" i="11"/>
  <c r="D421" i="11"/>
  <c r="D63" i="11"/>
  <c r="D383" i="11"/>
  <c r="D321" i="11"/>
  <c r="D87" i="11"/>
  <c r="D362" i="11"/>
  <c r="D264" i="11"/>
  <c r="D80" i="11"/>
  <c r="D54" i="11"/>
  <c r="D192" i="11"/>
  <c r="D313" i="11"/>
  <c r="D191" i="11"/>
  <c r="D20" i="11"/>
  <c r="D197" i="11"/>
  <c r="D410" i="11"/>
  <c r="D396" i="11"/>
  <c r="D230" i="11"/>
  <c r="D409" i="11"/>
  <c r="D391" i="11"/>
  <c r="D316" i="11"/>
  <c r="D312" i="11"/>
  <c r="D187" i="11"/>
  <c r="D395" i="11"/>
  <c r="D120" i="11"/>
  <c r="D250" i="11"/>
  <c r="D315" i="11"/>
  <c r="D257" i="11"/>
  <c r="D177" i="11"/>
  <c r="D67" i="11"/>
  <c r="D350" i="11"/>
  <c r="D140" i="11"/>
  <c r="D189" i="11"/>
  <c r="D327" i="11"/>
  <c r="D405" i="11"/>
  <c r="D251" i="11"/>
  <c r="D29" i="11"/>
  <c r="D151" i="11"/>
  <c r="D411" i="11"/>
  <c r="D413" i="11"/>
  <c r="D402" i="11"/>
  <c r="D218" i="11"/>
  <c r="D78" i="11"/>
  <c r="D365" i="11"/>
  <c r="D423" i="11"/>
  <c r="D263" i="11"/>
  <c r="D72" i="11"/>
  <c r="D385" i="11"/>
  <c r="D207" i="11"/>
  <c r="D55" i="11"/>
  <c r="D339" i="11"/>
  <c r="D203" i="11"/>
  <c r="D11" i="11"/>
  <c r="D243" i="11"/>
  <c r="D219" i="11"/>
  <c r="D239" i="11"/>
  <c r="D229" i="11"/>
  <c r="D86" i="11"/>
  <c r="D261" i="11"/>
  <c r="D206" i="11"/>
  <c r="D285" i="11"/>
  <c r="D329" i="11"/>
  <c r="D199" i="11"/>
  <c r="D188" i="11"/>
  <c r="D220" i="11"/>
  <c r="D370" i="11"/>
  <c r="D126" i="11"/>
  <c r="D376" i="11"/>
  <c r="D368" i="11"/>
  <c r="D31" i="11"/>
  <c r="D95" i="11"/>
  <c r="D237" i="11"/>
  <c r="D70" i="11"/>
  <c r="D424" i="11"/>
  <c r="D438" i="11"/>
  <c r="D37" i="11"/>
  <c r="D36" i="11"/>
  <c r="D358" i="11"/>
  <c r="D429" i="11"/>
  <c r="D104" i="11"/>
  <c r="D317" i="11"/>
  <c r="D384" i="11"/>
  <c r="D325" i="11"/>
  <c r="D366" i="11"/>
  <c r="D360" i="11"/>
  <c r="D354" i="11"/>
  <c r="D336" i="11"/>
  <c r="D33" i="11"/>
  <c r="D116" i="11"/>
  <c r="D369" i="11"/>
  <c r="D97" i="11" l="1"/>
  <c r="D98" i="11"/>
  <c r="D154" i="11"/>
  <c r="D155" i="11"/>
  <c r="D440" i="11"/>
  <c r="D441" i="11"/>
  <c r="D309" i="11"/>
  <c r="D308" i="11"/>
  <c r="D182" i="11"/>
  <c r="D181" i="11"/>
  <c r="D332" i="11"/>
  <c r="D331" i="11"/>
  <c r="D107" i="11"/>
  <c r="D108" i="11"/>
  <c r="D75" i="11"/>
  <c r="D74" i="11"/>
  <c r="D432" i="11"/>
  <c r="D431" i="11"/>
  <c r="D129" i="11"/>
  <c r="D130" i="11"/>
  <c r="D214" i="11"/>
  <c r="D213" i="11"/>
  <c r="D143" i="11"/>
  <c r="D142" i="11"/>
  <c r="D160" i="11"/>
  <c r="D161" i="11"/>
  <c r="D26" i="11"/>
  <c r="D27" i="11"/>
  <c r="D45" i="11"/>
  <c r="D44" i="11"/>
  <c r="D174" i="11"/>
  <c r="D175" i="11"/>
  <c r="D444" i="11" l="1"/>
  <c r="D443" i="11"/>
  <c r="S284" i="11" l="1"/>
  <c r="S309" i="11" l="1"/>
  <c r="S30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akeys</author>
  </authors>
  <commentList>
    <comment ref="A100" authorId="0" shapeId="0" xr:uid="{00000000-0006-0000-0400-000001000000}">
      <text>
        <r>
          <rPr>
            <sz val="8"/>
            <color indexed="81"/>
            <rFont val="Tahoma"/>
            <family val="2"/>
          </rPr>
          <t xml:space="preserve">IDPS ONLY </t>
        </r>
      </text>
    </comment>
    <comment ref="A186" authorId="0" shapeId="0" xr:uid="{00000000-0006-0000-0400-000002000000}">
      <text>
        <r>
          <rPr>
            <sz val="8"/>
            <color indexed="81"/>
            <rFont val="Tahoma"/>
            <family val="2"/>
          </rPr>
          <t xml:space="preserve">IDPS Only 
</t>
        </r>
      </text>
    </comment>
  </commentList>
</comments>
</file>

<file path=xl/sharedStrings.xml><?xml version="1.0" encoding="utf-8"?>
<sst xmlns="http://schemas.openxmlformats.org/spreadsheetml/2006/main" count="3956" uniqueCount="1990">
  <si>
    <t>BTA0805AU</t>
  </si>
  <si>
    <t>BTA0806AU</t>
  </si>
  <si>
    <t>FSF0003AU</t>
  </si>
  <si>
    <t>FSF0043AU</t>
  </si>
  <si>
    <t>CRS0001AU</t>
  </si>
  <si>
    <t>PER0063AU</t>
  </si>
  <si>
    <t>BTA0125AU</t>
  </si>
  <si>
    <t>BTA0055AU</t>
  </si>
  <si>
    <t>ARO0006AU</t>
  </si>
  <si>
    <t>FSF0498AU</t>
  </si>
  <si>
    <t>Vanguard Australian Shares Index Fund</t>
  </si>
  <si>
    <t>VAN0002AU</t>
  </si>
  <si>
    <t>Vanguard International Shares Index Fund</t>
  </si>
  <si>
    <t>VAN0003AU</t>
  </si>
  <si>
    <t>PER0066AU</t>
  </si>
  <si>
    <t>FSF0033AU</t>
  </si>
  <si>
    <t>FSF0008AU</t>
  </si>
  <si>
    <t>FSF0038AU</t>
  </si>
  <si>
    <t>FSF0004AU</t>
  </si>
  <si>
    <t>CRS0005AU</t>
  </si>
  <si>
    <t>CRS0002AU</t>
  </si>
  <si>
    <t>MAQ0061AU</t>
  </si>
  <si>
    <t>PWA0822AU</t>
  </si>
  <si>
    <t>PWA0825AU</t>
  </si>
  <si>
    <t>MLC0265AU</t>
  </si>
  <si>
    <t>MLC0263AU</t>
  </si>
  <si>
    <t>PER0046AU</t>
  </si>
  <si>
    <t>RFA0821AU</t>
  </si>
  <si>
    <t>RFA0813AU</t>
  </si>
  <si>
    <t>HBC0008AU</t>
  </si>
  <si>
    <t>HBC0011AU</t>
  </si>
  <si>
    <t>GTU0008AU</t>
  </si>
  <si>
    <t>MMF0115AU</t>
  </si>
  <si>
    <t>MLC0260AU</t>
  </si>
  <si>
    <t>RFA0818AU</t>
  </si>
  <si>
    <t>RFA0815AU</t>
  </si>
  <si>
    <t>RFA0817AU</t>
  </si>
  <si>
    <t>ZUR0059AU</t>
  </si>
  <si>
    <t>ZUR0061AU</t>
  </si>
  <si>
    <t>ZUR0064AU</t>
  </si>
  <si>
    <t>AJF0804AU</t>
  </si>
  <si>
    <t>HFL0108AU</t>
  </si>
  <si>
    <t>MLC0264AU</t>
  </si>
  <si>
    <t>Vanguard International Fixed Interest Index Fund (Hedged)</t>
  </si>
  <si>
    <t>VAN0103AU</t>
  </si>
  <si>
    <t>VAN0004AU</t>
  </si>
  <si>
    <t>MMF0114AU</t>
  </si>
  <si>
    <t>AJF0802AU</t>
  </si>
  <si>
    <t>Platinum International Fund</t>
  </si>
  <si>
    <t>PLA0002AU</t>
  </si>
  <si>
    <t>Platinum European Fund</t>
  </si>
  <si>
    <t>Platinum Japan Fund</t>
  </si>
  <si>
    <t>PLA0001AU</t>
  </si>
  <si>
    <t>PLA0003AU</t>
  </si>
  <si>
    <t>Maple-Brown Abbott Diversified Investment Trust</t>
  </si>
  <si>
    <t>PAL0002AU</t>
  </si>
  <si>
    <t>IML0002AU</t>
  </si>
  <si>
    <t>IOF0206AU</t>
  </si>
  <si>
    <t>PLA0101AU</t>
  </si>
  <si>
    <t>Platinum International Technology Fund</t>
  </si>
  <si>
    <t>MPL0001AU</t>
  </si>
  <si>
    <t>PPL0106AU</t>
  </si>
  <si>
    <t>UBS Australian Share Fund</t>
  </si>
  <si>
    <t>SBC0817AU</t>
  </si>
  <si>
    <t>UBS Property Securities Fund</t>
  </si>
  <si>
    <t>SBC0816AU</t>
  </si>
  <si>
    <t>UBS Balanced Investment Fund</t>
  </si>
  <si>
    <t>SBC0815AU</t>
  </si>
  <si>
    <t>UBS Diversified Fixed Income Fund</t>
  </si>
  <si>
    <t>SBC0007AU</t>
  </si>
  <si>
    <t>UBS Defensive Investment Fund</t>
  </si>
  <si>
    <t>SBC0814AU</t>
  </si>
  <si>
    <t>Vanguard International Shares Index Fund (Hedged)</t>
  </si>
  <si>
    <t>VAN0105AU</t>
  </si>
  <si>
    <t>JBW0009AU</t>
  </si>
  <si>
    <t>ADV0046AU</t>
  </si>
  <si>
    <t>HOW0121AU</t>
  </si>
  <si>
    <t>IOF0046AU</t>
  </si>
  <si>
    <t>FSF0027AU</t>
  </si>
  <si>
    <t>RFA0025AU</t>
  </si>
  <si>
    <t>SBC0813AU</t>
  </si>
  <si>
    <t>SBC0812AU</t>
  </si>
  <si>
    <t>UBS Australian Bond Fund</t>
  </si>
  <si>
    <t>BAR0813AU</t>
  </si>
  <si>
    <t>BAR0814AU</t>
  </si>
  <si>
    <t>MMF0340AU</t>
  </si>
  <si>
    <t>PER0049AU</t>
  </si>
  <si>
    <t>BAR0817AU</t>
  </si>
  <si>
    <t>Investors Mutual Australian Share Fund</t>
  </si>
  <si>
    <t>TYN0028AU</t>
  </si>
  <si>
    <t>Platinum International Brands Fund</t>
  </si>
  <si>
    <t>PLA0100AU</t>
  </si>
  <si>
    <t>MAQ0187AU</t>
  </si>
  <si>
    <t>MLC0262AU</t>
  </si>
  <si>
    <t>IML0004AU</t>
  </si>
  <si>
    <t>PMC0100AU</t>
  </si>
  <si>
    <t>HOW0019AU</t>
  </si>
  <si>
    <t>Macquarie Master Cash Fund</t>
  </si>
  <si>
    <t>PM Capital Enhanced Yield Fund</t>
  </si>
  <si>
    <t>Platinum Asia Fund</t>
  </si>
  <si>
    <t>PLA0004AU</t>
  </si>
  <si>
    <t>Eley Griffiths Group Small Companies Fund</t>
  </si>
  <si>
    <t>EGG0001AU</t>
  </si>
  <si>
    <t>AAP0104AU</t>
  </si>
  <si>
    <t>AAP0103AU</t>
  </si>
  <si>
    <t>RIM0023AU</t>
  </si>
  <si>
    <t>RIM0024AU</t>
  </si>
  <si>
    <t>RIM0025AU</t>
  </si>
  <si>
    <t>OPS0002AU</t>
  </si>
  <si>
    <t>Perpetual Wholesale Split Growth Fund</t>
  </si>
  <si>
    <t>PMC0103AU</t>
  </si>
  <si>
    <t>PAM0001AU</t>
  </si>
  <si>
    <t>Perpetual Wholesale Balanced Growth Fund</t>
  </si>
  <si>
    <t>MAQ0274AU</t>
  </si>
  <si>
    <t>AMP Capital Global Property Securities Fund Class A Units</t>
  </si>
  <si>
    <t>AMP0974AU</t>
  </si>
  <si>
    <t>ETL0018AU</t>
  </si>
  <si>
    <t>UBS0003AU</t>
  </si>
  <si>
    <t>CSA0038AU</t>
  </si>
  <si>
    <t>RFA0103AU</t>
  </si>
  <si>
    <t>EQI0028AU</t>
  </si>
  <si>
    <t>JBW0016AU</t>
  </si>
  <si>
    <t>MAQ0432AU</t>
  </si>
  <si>
    <t>Zurich Investments Managed Growth Fund</t>
  </si>
  <si>
    <t>Premium China Fund</t>
  </si>
  <si>
    <t>MAQ0441AU</t>
  </si>
  <si>
    <t>FSF0454AU</t>
  </si>
  <si>
    <t>MAL0018AU</t>
  </si>
  <si>
    <t>Vanguard Emerging Markets Shares Index Fund</t>
  </si>
  <si>
    <t>VAN0005AU</t>
  </si>
  <si>
    <t>MGL0010AU</t>
  </si>
  <si>
    <t>PER0102AU</t>
  </si>
  <si>
    <t>PER0071AU</t>
  </si>
  <si>
    <t>Lazard Select Australian Equity Fund - Wholesale</t>
  </si>
  <si>
    <t>LAZ0013AU</t>
  </si>
  <si>
    <t>BGL0105AU</t>
  </si>
  <si>
    <t>BGL0109AU</t>
  </si>
  <si>
    <t>CSA0102AU</t>
  </si>
  <si>
    <t>Lazard Australian Equity Fund - Wholesale</t>
  </si>
  <si>
    <t>LAZ0010AU</t>
  </si>
  <si>
    <t>SCH0028AU</t>
  </si>
  <si>
    <t>UBS Cash Fund</t>
  </si>
  <si>
    <t>SBC0811AU</t>
  </si>
  <si>
    <t>Vanguard International Property Securities Index Fund</t>
  </si>
  <si>
    <t>VAN0018AU</t>
  </si>
  <si>
    <t>Vanguard International Property Securities Index Fund (Hedged)</t>
  </si>
  <si>
    <t>VAN0019AU</t>
  </si>
  <si>
    <t>Vanguard Australian Fixed Interest Index Fund</t>
  </si>
  <si>
    <t>VAN0001AU</t>
  </si>
  <si>
    <t>HML0016AU</t>
  </si>
  <si>
    <t>Schroder Wholesale Australian Equity Fund</t>
  </si>
  <si>
    <t>SCH0101AU</t>
  </si>
  <si>
    <t>RIM0031AU</t>
  </si>
  <si>
    <t>CSA0131AU</t>
  </si>
  <si>
    <t>HOW0026AU</t>
  </si>
  <si>
    <t>SCH0102AU</t>
  </si>
  <si>
    <t>Vanguard Australian Shares High Yield Fund</t>
  </si>
  <si>
    <t>VAN0104AU</t>
  </si>
  <si>
    <t>Fidelity Australian Equities Fund</t>
  </si>
  <si>
    <t>FID0008AU</t>
  </si>
  <si>
    <t>Fidelity India Fund</t>
  </si>
  <si>
    <t>FID0015AU</t>
  </si>
  <si>
    <t>Perennial Value Shares Wholesale Trust</t>
  </si>
  <si>
    <t>RIM0029AU</t>
  </si>
  <si>
    <t>RIM0032AU</t>
  </si>
  <si>
    <t>Fidelity China Fund</t>
  </si>
  <si>
    <t>FID0011AU</t>
  </si>
  <si>
    <t>Zurich Investments Australian Property Securities Fund</t>
  </si>
  <si>
    <t>Zurich Investments Global Thematic Share Fund</t>
  </si>
  <si>
    <t>BlackRock Wholesale International Bond Fund</t>
  </si>
  <si>
    <t>Walter Scott Global Equity Fund</t>
  </si>
  <si>
    <t>MAQ0410AU</t>
  </si>
  <si>
    <t>PER0258AU</t>
  </si>
  <si>
    <t>ETL0071AU</t>
  </si>
  <si>
    <t>Winton Global Alpha Fund</t>
  </si>
  <si>
    <t>MAQ0482AU</t>
  </si>
  <si>
    <t>MLC0669AU</t>
  </si>
  <si>
    <t>Vanguard High Growth Index Fund</t>
  </si>
  <si>
    <t>VAN0111AU</t>
  </si>
  <si>
    <t>Macquarie Income Opportunities Fund</t>
  </si>
  <si>
    <t>MAQ0277AU</t>
  </si>
  <si>
    <t>Bennelong Concentrated Australian Equities Fund</t>
  </si>
  <si>
    <t>BFL0002AU</t>
  </si>
  <si>
    <t>GSF0001AU</t>
  </si>
  <si>
    <t>GSF0002AU</t>
  </si>
  <si>
    <t>Vanguard Conservative Index Fund</t>
  </si>
  <si>
    <t>VAN0109AU</t>
  </si>
  <si>
    <t>Vanguard Balanced Index Fund</t>
  </si>
  <si>
    <t>VAN0108AU</t>
  </si>
  <si>
    <t>Perpetual Wholesale Concentrated Equity Fund</t>
  </si>
  <si>
    <t>PER0260AU</t>
  </si>
  <si>
    <t>Perpetual Wholesale Diversified Income Fund</t>
  </si>
  <si>
    <t>Magellan Global Fund</t>
  </si>
  <si>
    <t>MGE0001AU</t>
  </si>
  <si>
    <t>RFA0819AU</t>
  </si>
  <si>
    <t>AAP0002AU</t>
  </si>
  <si>
    <t>Pengana Emerging Companies Fund</t>
  </si>
  <si>
    <t>PER0270AU</t>
  </si>
  <si>
    <t>Hyperion Australian Growth Companies Fund</t>
  </si>
  <si>
    <t>BNT0003AU</t>
  </si>
  <si>
    <t>BFL0004AU</t>
  </si>
  <si>
    <t xml:space="preserve">Balanced </t>
  </si>
  <si>
    <t xml:space="preserve">Growth </t>
  </si>
  <si>
    <t xml:space="preserve">High Growth </t>
  </si>
  <si>
    <t xml:space="preserve">Cash </t>
  </si>
  <si>
    <t xml:space="preserve">Australian Fixed Interest </t>
  </si>
  <si>
    <t xml:space="preserve">International Fixed Interest </t>
  </si>
  <si>
    <t xml:space="preserve">Diversified Fixed Interest </t>
  </si>
  <si>
    <t xml:space="preserve">Property - Australian </t>
  </si>
  <si>
    <t xml:space="preserve">Property - Global </t>
  </si>
  <si>
    <t xml:space="preserve">Australian Shares </t>
  </si>
  <si>
    <t>Australian Shares - Concentrated</t>
  </si>
  <si>
    <t xml:space="preserve">Australian Shares  - Ethical </t>
  </si>
  <si>
    <t xml:space="preserve">Australian Shares - Geared </t>
  </si>
  <si>
    <t xml:space="preserve">Australian Shares - Specialist </t>
  </si>
  <si>
    <t xml:space="preserve">International Shares </t>
  </si>
  <si>
    <t xml:space="preserve">International Shares - Hedged </t>
  </si>
  <si>
    <t xml:space="preserve">International Shares - Regional &amp; Emerging Markets </t>
  </si>
  <si>
    <t>Perpetual Wholesale Smaller Companies Fund</t>
  </si>
  <si>
    <t>PER0048AU</t>
  </si>
  <si>
    <t>HOW0016AU</t>
  </si>
  <si>
    <t>FSF0040AU</t>
  </si>
  <si>
    <t xml:space="preserve">International Shares - Specialist </t>
  </si>
  <si>
    <t>ETL0016AU</t>
  </si>
  <si>
    <t>FSF0976AU</t>
  </si>
  <si>
    <t>MLC0670AU</t>
  </si>
  <si>
    <t>MLC0398AU</t>
  </si>
  <si>
    <t>MLC0397AU</t>
  </si>
  <si>
    <t>MLC0449AU</t>
  </si>
  <si>
    <t>FSF0084AU</t>
  </si>
  <si>
    <t>ANZ0216AU</t>
  </si>
  <si>
    <t>Arrowstreet Global Equity Fund</t>
  </si>
  <si>
    <t>MAQ0464AU</t>
  </si>
  <si>
    <t>Hybrid / Unlisted Property</t>
  </si>
  <si>
    <t xml:space="preserve">Bennelong Ex-20 Australian Equities Funds </t>
  </si>
  <si>
    <t>T Rowe Price Global Equity Fund</t>
  </si>
  <si>
    <t>BlackRock Global Allocation Fund (Aust) (Class D Units)</t>
  </si>
  <si>
    <t>NFS0209AU</t>
  </si>
  <si>
    <t>APIR Code</t>
  </si>
  <si>
    <t xml:space="preserve"> </t>
  </si>
  <si>
    <t>Macquarie Australian Fixed Interest Fund</t>
  </si>
  <si>
    <t xml:space="preserve">APN AREIT Fund </t>
  </si>
  <si>
    <t>APN0008AU</t>
  </si>
  <si>
    <t>ETL0032AU</t>
  </si>
  <si>
    <t>RIM0042AU</t>
  </si>
  <si>
    <t>AMP Capital Core Infrastructure Fund</t>
  </si>
  <si>
    <t>AMP1179AU</t>
  </si>
  <si>
    <t>ETL0015AU</t>
  </si>
  <si>
    <t>TGP0008AU</t>
  </si>
  <si>
    <t>MMF0275AU</t>
  </si>
  <si>
    <t>SCH0103AU</t>
  </si>
  <si>
    <t>OnePath Wholesale Australian Share Trust</t>
  </si>
  <si>
    <t>OnePath Wholesale Balanced Trust</t>
  </si>
  <si>
    <t>OnePath Wholesale Blue Chip Imputation Trust</t>
  </si>
  <si>
    <t>OnePath Wholesale Capital Stable Trust</t>
  </si>
  <si>
    <t>OnePath Wholesale Managed Growth Trust</t>
  </si>
  <si>
    <t>OnePath Wholesale Select Leaders Trust</t>
  </si>
  <si>
    <t>OnePath Wholesale Global Emerging Markets Share Trust</t>
  </si>
  <si>
    <t>UBS Clarion Global Property Securities Fund</t>
  </si>
  <si>
    <t>Ventura Growth 70 Fund - Class A</t>
  </si>
  <si>
    <t>VEN0027AU</t>
  </si>
  <si>
    <t>AUG0019AU</t>
  </si>
  <si>
    <t>PPL0115AU</t>
  </si>
  <si>
    <t>AMP1015AU</t>
  </si>
  <si>
    <t xml:space="preserve">Perpetual Wholesal Ethical SRI Fund </t>
  </si>
  <si>
    <t xml:space="preserve">Celeste Australian Smaller Companies Fund </t>
  </si>
  <si>
    <t>PER0116AU</t>
  </si>
  <si>
    <t>FAM0101AU</t>
  </si>
  <si>
    <t xml:space="preserve">Vanguard Growth Index Fund </t>
  </si>
  <si>
    <t>VAN0110AU</t>
  </si>
  <si>
    <t>Optimix Wholesale Conservative Trust Class B Units</t>
  </si>
  <si>
    <t>LEF0108AU</t>
  </si>
  <si>
    <t>Optimix Wholesale Balanced Trust Class B Units</t>
  </si>
  <si>
    <t>Optimix Wholesale Moderate Trust Class B Units</t>
  </si>
  <si>
    <t>LEF0107AU</t>
  </si>
  <si>
    <t>LEF0027AU</t>
  </si>
  <si>
    <t>Optimix Wholesale Growth Trust Class B Units</t>
  </si>
  <si>
    <t>LEF0106AU</t>
  </si>
  <si>
    <t>Optimix Wholesale High Growth Trust Class B Units</t>
  </si>
  <si>
    <t>LEF0100AU</t>
  </si>
  <si>
    <t>Optimix Wholesale Australian Fixed Interest Trust Class B Units</t>
  </si>
  <si>
    <t>LEF0104AU</t>
  </si>
  <si>
    <t>Optimix Wholesale Property Trust Class B Units</t>
  </si>
  <si>
    <t>LEF0101AU</t>
  </si>
  <si>
    <t>Optimix Wholesale Australian Share Trust Class B Units</t>
  </si>
  <si>
    <t>LEF0102AU</t>
  </si>
  <si>
    <t>Optimix Wholesale Global Share Trust Class B Units</t>
  </si>
  <si>
    <t>LEF0103AU</t>
  </si>
  <si>
    <t>LEF0173AU</t>
  </si>
  <si>
    <t xml:space="preserve">Fidelity Global Equities Fund </t>
  </si>
  <si>
    <t>FID0007AU</t>
  </si>
  <si>
    <t>Bennalong Kardinia Absolute Return Fund</t>
  </si>
  <si>
    <t>BFL0010AU</t>
  </si>
  <si>
    <t>MMF0335AU</t>
  </si>
  <si>
    <t>MMF0112AU</t>
  </si>
  <si>
    <t>ANZ0212AU</t>
  </si>
  <si>
    <t xml:space="preserve">OnePath Wholesale Emerging Companies Trust </t>
  </si>
  <si>
    <t>OC Premium Small Companies Fund</t>
  </si>
  <si>
    <t xml:space="preserve">Growth Fixed Income </t>
  </si>
  <si>
    <t xml:space="preserve">Bennelong Australian Equity Fund </t>
  </si>
  <si>
    <t>BFL0001AU</t>
  </si>
  <si>
    <t xml:space="preserve">Cromwell Phoenix Property Securities Fund </t>
  </si>
  <si>
    <t>CRM0008AU</t>
  </si>
  <si>
    <t>RIM0002AU</t>
  </si>
  <si>
    <t>RIM0001AU</t>
  </si>
  <si>
    <t>RIM0003AU</t>
  </si>
  <si>
    <t>RIM0004AU</t>
  </si>
  <si>
    <t>RIM0034AU</t>
  </si>
  <si>
    <t>RIM0006AU</t>
  </si>
  <si>
    <t>RIM0009AU</t>
  </si>
  <si>
    <t>RIM0008AU</t>
  </si>
  <si>
    <t>Macquarie International Infrastructure Securities Fund (Hedged)</t>
  </si>
  <si>
    <t xml:space="preserve">OnePath Wholesale Diversified Fixed Interest Trust </t>
  </si>
  <si>
    <t xml:space="preserve">OnePath Sustainable Investment Wholesale Australian Share Trust </t>
  </si>
  <si>
    <t>Schroder Fixed Income Fund - Wholesale Class</t>
  </si>
  <si>
    <t>Ironbark Global (ex-Australia) Property Securities Fund</t>
  </si>
  <si>
    <t>Ironbark Paladin Property Securities Fund</t>
  </si>
  <si>
    <t>Maple-Brown Abbott Australian Share Fund</t>
  </si>
  <si>
    <t>PM Capital Global Companies Fund</t>
  </si>
  <si>
    <t>Perpetual Wholesale Australian Share Fund</t>
  </si>
  <si>
    <t>Perpetual Wholesale Geared Australian Share Fund</t>
  </si>
  <si>
    <t>Perpetual Wholesale Industrial Share Fund</t>
  </si>
  <si>
    <t>T. Rowe Price Autsralian Equity Fund</t>
  </si>
  <si>
    <t>ETL0328AU</t>
  </si>
  <si>
    <t>TGP0034AU</t>
  </si>
  <si>
    <t>AMP Capital Corporate Bond Fund Class A Units</t>
  </si>
  <si>
    <t>AMP0557AU</t>
  </si>
  <si>
    <t>Lazard Global Listed Infrastructure Fund</t>
  </si>
  <si>
    <t>LAZ0014AU</t>
  </si>
  <si>
    <t xml:space="preserve">MAN AHL Alpha Fund </t>
  </si>
  <si>
    <t>MAN0002AU</t>
  </si>
  <si>
    <t xml:space="preserve">Macquarie Asia New Stars No.1 Fund </t>
  </si>
  <si>
    <t>MAQ0640AU</t>
  </si>
  <si>
    <t>WHT0039AU</t>
  </si>
  <si>
    <t>Plato Australian Shares Income Fund</t>
  </si>
  <si>
    <t>UBS Tactical Beta - Conservative</t>
  </si>
  <si>
    <t>UBS0036AU</t>
  </si>
  <si>
    <t>UBS Tactical Beta - Balanced</t>
  </si>
  <si>
    <t>UBS0041AU</t>
  </si>
  <si>
    <t>UBS Tactical Beta - Growth</t>
  </si>
  <si>
    <t>UBS0037AU</t>
  </si>
  <si>
    <t>Australian Ethical Diversified Shares Fund</t>
  </si>
  <si>
    <t>PIMCO Australian Bond Fund - Wholesale Class</t>
  </si>
  <si>
    <t>PIMCO Diversified Fixed Interest Fund - Wholesale Class</t>
  </si>
  <si>
    <t>PIMCO Global Bond Fund - Wholesale Class</t>
  </si>
  <si>
    <t>Risk Band</t>
  </si>
  <si>
    <t>Risk Label</t>
  </si>
  <si>
    <t>MGE0002AU</t>
  </si>
  <si>
    <t>INVESCO Wholesale Global Opportunity Fund - hedged</t>
  </si>
  <si>
    <t>T.Rowe Price Dynamic Global Bond Fund</t>
  </si>
  <si>
    <t>ETL0398AU</t>
  </si>
  <si>
    <t>JP Morgan Global Strategic Bond Fund</t>
  </si>
  <si>
    <t>PER0727AU</t>
  </si>
  <si>
    <t>Diversified Credit/Hybrid Income</t>
  </si>
  <si>
    <t>International Shares - Commodities and Resources</t>
  </si>
  <si>
    <t>International Shares - Infrastructure</t>
  </si>
  <si>
    <t>International Shares - Smaller Companies Portfolios</t>
  </si>
  <si>
    <t>FSF0961AU</t>
  </si>
  <si>
    <t>TYN0104AU</t>
  </si>
  <si>
    <t>SGH ICE</t>
  </si>
  <si>
    <t>ETL0062AU</t>
  </si>
  <si>
    <t xml:space="preserve">Alternatives/Hedge Portfolios </t>
  </si>
  <si>
    <t>Moderate</t>
  </si>
  <si>
    <t>Investors Mutual All Industrials Share Fund</t>
  </si>
  <si>
    <t>Vanguard Australian Property Securities Index Fund</t>
  </si>
  <si>
    <t>ACM0006AU</t>
  </si>
  <si>
    <t>ETL0069AU</t>
  </si>
  <si>
    <t>MGE0006AU</t>
  </si>
  <si>
    <t>AB Managed Volatility Equities Fund</t>
  </si>
  <si>
    <t>Magellan Infrastructure Fund (Unhedged)</t>
  </si>
  <si>
    <t>Magellan Infrastructure Fund</t>
  </si>
  <si>
    <t>ETL0182AU</t>
  </si>
  <si>
    <t xml:space="preserve">Solaris Core Australian Equity Fund PA </t>
  </si>
  <si>
    <t>SOL0001AU</t>
  </si>
  <si>
    <t>RFA0059AU</t>
  </si>
  <si>
    <t>Perennial Value Shares for Income Trust</t>
  </si>
  <si>
    <t>IOF0078AU</t>
  </si>
  <si>
    <t>Australian Ethical Australian Shares Fund</t>
  </si>
  <si>
    <t>AUG0018AU</t>
  </si>
  <si>
    <t xml:space="preserve">Vanguard Cash Reserve Fund </t>
  </si>
  <si>
    <t>VAN0020AU</t>
  </si>
  <si>
    <t>VAN0102AU</t>
  </si>
  <si>
    <t>Perpetual Wholesale Conservative Growth Fund</t>
  </si>
  <si>
    <t>Russell Investments Multi-Asset Income Strategy Fund</t>
  </si>
  <si>
    <t>PER0077AU</t>
  </si>
  <si>
    <t>RIM0089AU</t>
  </si>
  <si>
    <t>Vanguard International Credit Securities Index Fund (Hedged)</t>
  </si>
  <si>
    <t>VAN0106AU</t>
  </si>
  <si>
    <t>Vanguard Diversified Bond Index Fund</t>
  </si>
  <si>
    <t>VAN0042AU</t>
  </si>
  <si>
    <t>Colonial FirstChoice Wholesale Growth Fund</t>
  </si>
  <si>
    <t>Russell Investments Multi-Asset Growth Strategy Fund</t>
  </si>
  <si>
    <t>FSF0490AU</t>
  </si>
  <si>
    <t>RIM0086AU</t>
  </si>
  <si>
    <t xml:space="preserve">Kapstream Absolute Return Income Fund </t>
  </si>
  <si>
    <t>HOW0052AU</t>
  </si>
  <si>
    <t>Colonial FirstChoice Wholesale High Growth Fund</t>
  </si>
  <si>
    <t>OnePath Wholesale High Growth Trust</t>
  </si>
  <si>
    <t>Russell Investments Multi-Asset Growth Strategy Fund Plus</t>
  </si>
  <si>
    <t>FSF0499AU</t>
  </si>
  <si>
    <t>MMF0342AU</t>
  </si>
  <si>
    <t>RIM0087AU</t>
  </si>
  <si>
    <t>FSF0975AU</t>
  </si>
  <si>
    <t>Walter Scott Global Equity Fund (Hedged)</t>
  </si>
  <si>
    <t>MAQ0557AU</t>
  </si>
  <si>
    <t>BTA0054AU</t>
  </si>
  <si>
    <t>Lazard Emerging Markets Equity Fund</t>
  </si>
  <si>
    <t>LAZ0003AU</t>
  </si>
  <si>
    <t>Vanguard International Small Companies Index Fund (Hedged)</t>
  </si>
  <si>
    <t>VAN0022AU</t>
  </si>
  <si>
    <t>Vanguard International Small Companies Index Fund</t>
  </si>
  <si>
    <t>VAN0021AU</t>
  </si>
  <si>
    <t>EQI0015AU</t>
  </si>
  <si>
    <t>MGL0004AU</t>
  </si>
  <si>
    <t>FSF0974AU</t>
  </si>
  <si>
    <t>MFS Global Equity Trust</t>
  </si>
  <si>
    <t>MIA0001AU</t>
  </si>
  <si>
    <t>OnePath Wholesale Property Securities Trust</t>
  </si>
  <si>
    <t>AJF0803AU</t>
  </si>
  <si>
    <t xml:space="preserve">Russell Investments Conservative Fund Class A </t>
  </si>
  <si>
    <t>Russell Investments Portfolio Series - Conservative</t>
  </si>
  <si>
    <t xml:space="preserve">Russell Investments Diversified 50 Fund Class A </t>
  </si>
  <si>
    <t xml:space="preserve">Russell Investments Balanced Fund Class A </t>
  </si>
  <si>
    <t>Russell Investments Portfolio Series - Balanced</t>
  </si>
  <si>
    <t xml:space="preserve">Russell Investments Growth Fund Class A </t>
  </si>
  <si>
    <t>Russell Investments High Growth Fund Class A</t>
  </si>
  <si>
    <t>Russell Investments Portfolio Series - Growth</t>
  </si>
  <si>
    <t>Russell Investments International Property Securities Fund $A Hedged</t>
  </si>
  <si>
    <t xml:space="preserve">Russell Investments Australian Shares Fund Class A </t>
  </si>
  <si>
    <t>Russell Investments Australian Opportunities Fund</t>
  </si>
  <si>
    <t>Russell Investments Global Opportunities Fund</t>
  </si>
  <si>
    <t xml:space="preserve">Russell Investments International Shares Fund Class A </t>
  </si>
  <si>
    <t>Russell Investments International Shares Fund - $A Hedged</t>
  </si>
  <si>
    <t>Russell Investments Global Listed Infrastructure Fund - $A Hedged</t>
  </si>
  <si>
    <t>Ausbil Australian Active Equity Fund</t>
  </si>
  <si>
    <t>Ausbil Australian Geared Equity Fund</t>
  </si>
  <si>
    <t>Ausbil Australian Emerging Leader Fund</t>
  </si>
  <si>
    <t>Yarra Income Plus Fund</t>
  </si>
  <si>
    <t>Yarra Australian Equities Fund</t>
  </si>
  <si>
    <t>Ironbark Royal London Concentrated Global Share Fund</t>
  </si>
  <si>
    <t>UBS Income Solution Fund</t>
  </si>
  <si>
    <t>Medium</t>
  </si>
  <si>
    <t>Low</t>
  </si>
  <si>
    <t>High</t>
  </si>
  <si>
    <t>Very Low</t>
  </si>
  <si>
    <t xml:space="preserve">Important information
</t>
  </si>
  <si>
    <t>Standard Risk Measure (SRM)</t>
  </si>
  <si>
    <t>We have adopted the use of Standard Risk Measures, which is based on industry guidelines to allow investors to compare investment funds by calculating an estimated number of negative annual returns over any 20 year period.</t>
  </si>
  <si>
    <t>The Standard Risk Measure is not a complete assessment of all forms of investment risk, for instance it does not detail what the size of a negative return could be or the potential for a positive return to be less than an investor may require to meet their objectives. Further, it does not take into account the impact of ongoing fees and tax.</t>
  </si>
  <si>
    <t>Risk label</t>
  </si>
  <si>
    <t>Investors should still ensure they are comfortable with the risks and potential losses associated with their chosen investment fund(s).</t>
  </si>
  <si>
    <t xml:space="preserve">Risk band </t>
  </si>
  <si>
    <t>Estimated number of annual negative returns over any 20 year period</t>
  </si>
  <si>
    <t>Less than 0.5</t>
  </si>
  <si>
    <t>Low to Medium</t>
  </si>
  <si>
    <t>1 to less than 2</t>
  </si>
  <si>
    <t>2 to less than 3</t>
  </si>
  <si>
    <t>Medium to High</t>
  </si>
  <si>
    <t>3 to less than 4</t>
  </si>
  <si>
    <t>4 to less than 6</t>
  </si>
  <si>
    <t>Very High</t>
  </si>
  <si>
    <t>6 or greater</t>
  </si>
  <si>
    <t>Investment Strategy</t>
  </si>
  <si>
    <t>What are the next steps?</t>
  </si>
  <si>
    <t>We’re ready to help whenever you need us.</t>
  </si>
  <si>
    <t>If you’d like more information, please feel free to:</t>
  </si>
  <si>
    <t>Call:</t>
  </si>
  <si>
    <t>Visit:</t>
  </si>
  <si>
    <t>WEALTHTRAC INVESTMENT MENU</t>
  </si>
  <si>
    <t>Wealthtrac Superannuation Master Trust and Wealthtrac Portfolio Service</t>
  </si>
  <si>
    <t>This Wealthtrac Investment Menu ("Investment Menu") is incorporated by reference into the Wealthtrac Superannuation Master Trust Product Disclosure Statement ("PDS") and the Wealthtrac Portfolio Service IDPS Guide ("IDPS Guide"). The Investment Menu outlines all Eligible Investments made available to you through the PDS and the IDPS Guide as the investment options you and your adviser may select. Before selecting Eligible Investments on the Investment Menu, you should talk to your adviser and read the current PDS and the IDPS Guide.</t>
  </si>
  <si>
    <t xml:space="preserve">Approved ASX listed securities for the Super &amp; Pension Service only. </t>
  </si>
  <si>
    <t>All ASX listed equity securities are approved for the Investment Service.</t>
  </si>
  <si>
    <t>Exchange Traded Funds / Commodities (ETFs / ETCs)</t>
  </si>
  <si>
    <t>ASX Code</t>
  </si>
  <si>
    <t>Security Name</t>
  </si>
  <si>
    <t>Single Limit^</t>
  </si>
  <si>
    <t>Sector</t>
  </si>
  <si>
    <t>Fixed Income</t>
  </si>
  <si>
    <t>VAF</t>
  </si>
  <si>
    <t xml:space="preserve">Vanguard Australian Fixed Interest </t>
  </si>
  <si>
    <t>n/a</t>
  </si>
  <si>
    <t>VGB</t>
  </si>
  <si>
    <t xml:space="preserve">Vanguard Australian Government Bond </t>
  </si>
  <si>
    <t>Global Fixed Income</t>
  </si>
  <si>
    <t>IHCB</t>
  </si>
  <si>
    <t xml:space="preserve">iShares Global Corporate Bond (AUD Hedged) </t>
  </si>
  <si>
    <t>VCF</t>
  </si>
  <si>
    <t xml:space="preserve">Vanguard International Credit Securities Index (Hedged) </t>
  </si>
  <si>
    <t>VIF</t>
  </si>
  <si>
    <t xml:space="preserve">Vanguard International Fixed Interest (Hedged) </t>
  </si>
  <si>
    <t>Listed Property</t>
  </si>
  <si>
    <t>DJRE</t>
  </si>
  <si>
    <t xml:space="preserve">SPDR Dow Jones Global Real Estate </t>
  </si>
  <si>
    <t>SLF</t>
  </si>
  <si>
    <t>SPDR S&amp;P/ASX 200 Listed Property</t>
  </si>
  <si>
    <t>VAP</t>
  </si>
  <si>
    <t>Vanguard Australian Property Securities Index</t>
  </si>
  <si>
    <t>Australian Shares</t>
  </si>
  <si>
    <t>ZYAU</t>
  </si>
  <si>
    <t>ILC</t>
  </si>
  <si>
    <t>IOZ</t>
  </si>
  <si>
    <t>iShares MSCI Australia 200</t>
  </si>
  <si>
    <t>IHD</t>
  </si>
  <si>
    <t>iShares S&amp;P/ASX Dividend Opportunities</t>
  </si>
  <si>
    <t>ISO</t>
  </si>
  <si>
    <t>iShares S&amp;P/ASX Small Ordinaries</t>
  </si>
  <si>
    <t>SYI</t>
  </si>
  <si>
    <t xml:space="preserve">SPDR MSCI Australia Select High Dividend </t>
  </si>
  <si>
    <t xml:space="preserve">STW </t>
  </si>
  <si>
    <t xml:space="preserve">SPDR S&amp;P/ASX 200 </t>
  </si>
  <si>
    <t xml:space="preserve">SFY </t>
  </si>
  <si>
    <t xml:space="preserve">SPDR S&amp;P/ASX 50 </t>
  </si>
  <si>
    <t>SSO</t>
  </si>
  <si>
    <t>SPDR S&amp;P/ASX Small Ordinaries</t>
  </si>
  <si>
    <t>VHY</t>
  </si>
  <si>
    <t>Vanguard Australian Shares High Yield</t>
  </si>
  <si>
    <t>VAS</t>
  </si>
  <si>
    <t xml:space="preserve">Vanguard Australian Shares Index </t>
  </si>
  <si>
    <t>VSO</t>
  </si>
  <si>
    <t>International Shares</t>
  </si>
  <si>
    <t>ZYUS</t>
  </si>
  <si>
    <t>IZZ</t>
  </si>
  <si>
    <t>iShares China Large-Cap</t>
  </si>
  <si>
    <t>IJH</t>
  </si>
  <si>
    <t>iShares Core S&amp;P Mid-Cap</t>
  </si>
  <si>
    <t>IJR</t>
  </si>
  <si>
    <t>iShares Core S&amp;P Small-Cap</t>
  </si>
  <si>
    <t xml:space="preserve">IVV </t>
  </si>
  <si>
    <t xml:space="preserve">iShares S&amp;P 500 </t>
  </si>
  <si>
    <t xml:space="preserve">IOO </t>
  </si>
  <si>
    <t xml:space="preserve">iShares S&amp;P Global 100 </t>
  </si>
  <si>
    <t>WDIV</t>
  </si>
  <si>
    <t>SPDR S&amp;P Global Dividend</t>
  </si>
  <si>
    <t>VEU</t>
  </si>
  <si>
    <t xml:space="preserve">Vanguard All-World ex-US Shares Index </t>
  </si>
  <si>
    <t>VGS</t>
  </si>
  <si>
    <t>Vanguard MSCI International Shares Index</t>
  </si>
  <si>
    <t>VTS</t>
  </si>
  <si>
    <t xml:space="preserve">Vanguard US Total Market Shares (AU) </t>
  </si>
  <si>
    <t>International Shares - Hedged</t>
  </si>
  <si>
    <t>IHOO</t>
  </si>
  <si>
    <t xml:space="preserve">iShares Global 100 AUD Hedged </t>
  </si>
  <si>
    <t>IHVV</t>
  </si>
  <si>
    <t xml:space="preserve">iShares S&amp;P 500 AUD Hedged </t>
  </si>
  <si>
    <t>VGAD</t>
  </si>
  <si>
    <t>Vanguard MSCI International Shares Hedged Index</t>
  </si>
  <si>
    <t>International Shares - Emerging Markets/Regional</t>
  </si>
  <si>
    <t>IEU</t>
  </si>
  <si>
    <t xml:space="preserve">iShares Europe </t>
  </si>
  <si>
    <t>IJP</t>
  </si>
  <si>
    <t xml:space="preserve">iShares Japan </t>
  </si>
  <si>
    <t>IVE</t>
  </si>
  <si>
    <t xml:space="preserve">iShares MSCI EAFE </t>
  </si>
  <si>
    <t>IEM</t>
  </si>
  <si>
    <t xml:space="preserve">iShares MSCI Emerging Markets </t>
  </si>
  <si>
    <t>IAA</t>
  </si>
  <si>
    <t xml:space="preserve">iShares S&amp;P Asia 50 </t>
  </si>
  <si>
    <t>VGE</t>
  </si>
  <si>
    <t xml:space="preserve">Vanguard FTSE Emerging Markets Shares </t>
  </si>
  <si>
    <t>Alternatives</t>
  </si>
  <si>
    <t>Listed investment companies (LICs)</t>
  </si>
  <si>
    <t>ALI</t>
  </si>
  <si>
    <t xml:space="preserve">Argo Global Listed Infrastructure Limited </t>
  </si>
  <si>
    <t>ARG</t>
  </si>
  <si>
    <t>Argo Investments Limited</t>
  </si>
  <si>
    <t>AFI</t>
  </si>
  <si>
    <t>Australian Foundation Investment Company Limited</t>
  </si>
  <si>
    <t>AUI</t>
  </si>
  <si>
    <t>Australian United Investment Company Limited</t>
  </si>
  <si>
    <t>BKI</t>
  </si>
  <si>
    <t>BKI Investment Company Limited</t>
  </si>
  <si>
    <t>CIN</t>
  </si>
  <si>
    <t>Carlton Investments Limited</t>
  </si>
  <si>
    <t>DUI</t>
  </si>
  <si>
    <t>Diversified United Investment Limited</t>
  </si>
  <si>
    <t>DJW</t>
  </si>
  <si>
    <t>Djerriwarrh Investments Limited</t>
  </si>
  <si>
    <t>MFF</t>
  </si>
  <si>
    <t>Magellan Flagship Fund Limited</t>
  </si>
  <si>
    <t>MLT</t>
  </si>
  <si>
    <t>Milton Corporation Limited</t>
  </si>
  <si>
    <t>PIC</t>
  </si>
  <si>
    <t xml:space="preserve">Perpetual Equity Investment Company Limited </t>
  </si>
  <si>
    <t>PMC</t>
  </si>
  <si>
    <t>Platinum Capital Limited</t>
  </si>
  <si>
    <t>WAM</t>
  </si>
  <si>
    <t>WAM Capital Limited</t>
  </si>
  <si>
    <t>Preference shares</t>
  </si>
  <si>
    <t>ANZ Bank Capital Notes 4</t>
  </si>
  <si>
    <t>ABC</t>
  </si>
  <si>
    <t>AGL</t>
  </si>
  <si>
    <t>AGL Energy Limited.</t>
  </si>
  <si>
    <t>ALL</t>
  </si>
  <si>
    <t>ALQ</t>
  </si>
  <si>
    <t>AMC</t>
  </si>
  <si>
    <t>AMP</t>
  </si>
  <si>
    <t>AMP Limited</t>
  </si>
  <si>
    <t>ANN</t>
  </si>
  <si>
    <t>Ansell Limited</t>
  </si>
  <si>
    <t>ANZ</t>
  </si>
  <si>
    <t>APA</t>
  </si>
  <si>
    <t>APA Group</t>
  </si>
  <si>
    <t>ASX</t>
  </si>
  <si>
    <t>ASX Limited</t>
  </si>
  <si>
    <t>AWC</t>
  </si>
  <si>
    <t>Alumina Limited</t>
  </si>
  <si>
    <t>AZJ</t>
  </si>
  <si>
    <t>BEN</t>
  </si>
  <si>
    <t>BHP</t>
  </si>
  <si>
    <t>BKL</t>
  </si>
  <si>
    <t>Blackmores Limited</t>
  </si>
  <si>
    <t>BLD</t>
  </si>
  <si>
    <t>Boral Limited</t>
  </si>
  <si>
    <t>BOQ</t>
  </si>
  <si>
    <t>BSL</t>
  </si>
  <si>
    <t>BXB</t>
  </si>
  <si>
    <t>Brambles Limited</t>
  </si>
  <si>
    <t>CAR</t>
  </si>
  <si>
    <t>CBA</t>
  </si>
  <si>
    <t>CGF</t>
  </si>
  <si>
    <t>Challenger Limited</t>
  </si>
  <si>
    <t>COH</t>
  </si>
  <si>
    <t>Cochlear Limited</t>
  </si>
  <si>
    <t>CPU</t>
  </si>
  <si>
    <t>CSL</t>
  </si>
  <si>
    <t>CSL Limited</t>
  </si>
  <si>
    <t>CSR</t>
  </si>
  <si>
    <t>CSR Limited</t>
  </si>
  <si>
    <t>DMP</t>
  </si>
  <si>
    <t>DOW</t>
  </si>
  <si>
    <t>Downer EDI Limited</t>
  </si>
  <si>
    <t>DXS</t>
  </si>
  <si>
    <t>FLT</t>
  </si>
  <si>
    <t>FMG</t>
  </si>
  <si>
    <t>GMG</t>
  </si>
  <si>
    <t>Goodman Group</t>
  </si>
  <si>
    <t>GNC</t>
  </si>
  <si>
    <t>GrainCorp Limited</t>
  </si>
  <si>
    <t>GPT</t>
  </si>
  <si>
    <t>GPT Group</t>
  </si>
  <si>
    <t>HVN</t>
  </si>
  <si>
    <t>IAG</t>
  </si>
  <si>
    <t>IFL</t>
  </si>
  <si>
    <t>ILU</t>
  </si>
  <si>
    <t>IPL</t>
  </si>
  <si>
    <t>JBH</t>
  </si>
  <si>
    <t>JB Hi-Fi Limited</t>
  </si>
  <si>
    <t>JHX</t>
  </si>
  <si>
    <t>LLC</t>
  </si>
  <si>
    <t>Lendlease Group</t>
  </si>
  <si>
    <t>MFG</t>
  </si>
  <si>
    <t>MGR</t>
  </si>
  <si>
    <t>Mirvac Group</t>
  </si>
  <si>
    <t>MPL</t>
  </si>
  <si>
    <t>MQG</t>
  </si>
  <si>
    <t>NAB</t>
  </si>
  <si>
    <t>NCM</t>
  </si>
  <si>
    <t>NST</t>
  </si>
  <si>
    <t>ORA</t>
  </si>
  <si>
    <t>Orora Limited</t>
  </si>
  <si>
    <t>ORG</t>
  </si>
  <si>
    <t>ORI</t>
  </si>
  <si>
    <t>Orica Limited</t>
  </si>
  <si>
    <t>PPT</t>
  </si>
  <si>
    <t>Perpetual Limited</t>
  </si>
  <si>
    <t>QAN</t>
  </si>
  <si>
    <t>QBE</t>
  </si>
  <si>
    <t>QUB</t>
  </si>
  <si>
    <t>REA</t>
  </si>
  <si>
    <t>RHC</t>
  </si>
  <si>
    <t>RIO</t>
  </si>
  <si>
    <t>Rio Tinto Limited</t>
  </si>
  <si>
    <t>RMD</t>
  </si>
  <si>
    <t>ResMed Inc.</t>
  </si>
  <si>
    <t>S32</t>
  </si>
  <si>
    <t>South32 Limited</t>
  </si>
  <si>
    <t>SCG</t>
  </si>
  <si>
    <t>SEK</t>
  </si>
  <si>
    <t>Seek Limited</t>
  </si>
  <si>
    <t>SGP</t>
  </si>
  <si>
    <t>Stockland</t>
  </si>
  <si>
    <t>SGR</t>
  </si>
  <si>
    <t>SHL</t>
  </si>
  <si>
    <t>STO</t>
  </si>
  <si>
    <t>SUN</t>
  </si>
  <si>
    <t>TAH</t>
  </si>
  <si>
    <t>TCL</t>
  </si>
  <si>
    <t>Transurban Group</t>
  </si>
  <si>
    <t>TLS</t>
  </si>
  <si>
    <t>TPG Telecom Limited</t>
  </si>
  <si>
    <t>TWE</t>
  </si>
  <si>
    <t>VCX</t>
  </si>
  <si>
    <t>Vicinity Centres</t>
  </si>
  <si>
    <t>WBC</t>
  </si>
  <si>
    <t>WES</t>
  </si>
  <si>
    <t>Wesfarmers Limited</t>
  </si>
  <si>
    <t>WOW</t>
  </si>
  <si>
    <t>A2M</t>
  </si>
  <si>
    <t>AAC</t>
  </si>
  <si>
    <t>ABP</t>
  </si>
  <si>
    <t>ALU</t>
  </si>
  <si>
    <t>Altium Limited</t>
  </si>
  <si>
    <t>ARB</t>
  </si>
  <si>
    <t>BAP</t>
  </si>
  <si>
    <t>Bapcor Limited</t>
  </si>
  <si>
    <t>BGA</t>
  </si>
  <si>
    <t>BKW</t>
  </si>
  <si>
    <t>Brickworks Limited</t>
  </si>
  <si>
    <t>BPT</t>
  </si>
  <si>
    <t>Beach Energy Limited</t>
  </si>
  <si>
    <t>BRG</t>
  </si>
  <si>
    <t>BWP</t>
  </si>
  <si>
    <t>BWP Trust</t>
  </si>
  <si>
    <t>CCP</t>
  </si>
  <si>
    <t>CGC</t>
  </si>
  <si>
    <t>CHC</t>
  </si>
  <si>
    <t>Charter Hall Group</t>
  </si>
  <si>
    <t>CMW</t>
  </si>
  <si>
    <t>CQR</t>
  </si>
  <si>
    <t>CTD</t>
  </si>
  <si>
    <t>CWY</t>
  </si>
  <si>
    <t>EHE</t>
  </si>
  <si>
    <t>EVN</t>
  </si>
  <si>
    <t>FBU</t>
  </si>
  <si>
    <t>FPH</t>
  </si>
  <si>
    <t>GEM</t>
  </si>
  <si>
    <t>G8 Education Limited</t>
  </si>
  <si>
    <t>GOZ</t>
  </si>
  <si>
    <t>GUD</t>
  </si>
  <si>
    <t>GWA</t>
  </si>
  <si>
    <t>IGO</t>
  </si>
  <si>
    <t>IPH</t>
  </si>
  <si>
    <t>IPH Limited</t>
  </si>
  <si>
    <t>IRE</t>
  </si>
  <si>
    <t>IRESS Limited</t>
  </si>
  <si>
    <t>IVC</t>
  </si>
  <si>
    <t>InvoCare Limited</t>
  </si>
  <si>
    <t>LNK</t>
  </si>
  <si>
    <t>MIN</t>
  </si>
  <si>
    <t>MMS</t>
  </si>
  <si>
    <t>MND</t>
  </si>
  <si>
    <t>MTS</t>
  </si>
  <si>
    <t>Metcash Limited</t>
  </si>
  <si>
    <t>MYX</t>
  </si>
  <si>
    <t>NEC</t>
  </si>
  <si>
    <t>NSR</t>
  </si>
  <si>
    <t>NUF</t>
  </si>
  <si>
    <t>Nufarm Limited</t>
  </si>
  <si>
    <t>NWS</t>
  </si>
  <si>
    <t>NXT</t>
  </si>
  <si>
    <t>Nextdc Limited</t>
  </si>
  <si>
    <t>PMV</t>
  </si>
  <si>
    <t>PTM</t>
  </si>
  <si>
    <t>RRL</t>
  </si>
  <si>
    <t>RWC</t>
  </si>
  <si>
    <t>SBM</t>
  </si>
  <si>
    <t>St Barbara Limited</t>
  </si>
  <si>
    <t>SDF</t>
  </si>
  <si>
    <t>SFR</t>
  </si>
  <si>
    <t>SGM</t>
  </si>
  <si>
    <t>SKC</t>
  </si>
  <si>
    <t>SPK</t>
  </si>
  <si>
    <t>SUL</t>
  </si>
  <si>
    <t>SVW</t>
  </si>
  <si>
    <t>TNE</t>
  </si>
  <si>
    <t>WEB</t>
  </si>
  <si>
    <t>Webjet Limited</t>
  </si>
  <si>
    <t>WHC</t>
  </si>
  <si>
    <t>WOR</t>
  </si>
  <si>
    <t>AIA</t>
  </si>
  <si>
    <t>ARF</t>
  </si>
  <si>
    <t>Arena REIT.</t>
  </si>
  <si>
    <t>ASB</t>
  </si>
  <si>
    <t>Austal Limited</t>
  </si>
  <si>
    <t>CKF</t>
  </si>
  <si>
    <t>CNU</t>
  </si>
  <si>
    <t>Chorus Limited</t>
  </si>
  <si>
    <t>ELD</t>
  </si>
  <si>
    <t>Elders Limited</t>
  </si>
  <si>
    <t>GDI</t>
  </si>
  <si>
    <t>GOR</t>
  </si>
  <si>
    <t>HPI</t>
  </si>
  <si>
    <t>HSN</t>
  </si>
  <si>
    <t>IEL</t>
  </si>
  <si>
    <t>IFM</t>
  </si>
  <si>
    <t>Infomedia Ltd</t>
  </si>
  <si>
    <t>INA</t>
  </si>
  <si>
    <t>KAR</t>
  </si>
  <si>
    <t>LYC</t>
  </si>
  <si>
    <t>MSB</t>
  </si>
  <si>
    <t>Mesoblast Limited</t>
  </si>
  <si>
    <t>NAN</t>
  </si>
  <si>
    <t>Nanosonics Limited</t>
  </si>
  <si>
    <t>NHF</t>
  </si>
  <si>
    <t>NIB Holdings Limited</t>
  </si>
  <si>
    <t>OML</t>
  </si>
  <si>
    <t>Ooh!Media Limited</t>
  </si>
  <si>
    <t>PLS</t>
  </si>
  <si>
    <t>PRU</t>
  </si>
  <si>
    <t>RFF</t>
  </si>
  <si>
    <t>Rural Funds Group</t>
  </si>
  <si>
    <t>SHV</t>
  </si>
  <si>
    <t>SIQ</t>
  </si>
  <si>
    <t>SSM</t>
  </si>
  <si>
    <t>WTC</t>
  </si>
  <si>
    <t>Managed Investment Name</t>
  </si>
  <si>
    <t>Term Deposits</t>
  </si>
  <si>
    <t>Provider and Terms</t>
  </si>
  <si>
    <t>* Cannot be nominated for Cash Account top ups due to redemption restrictions.</t>
  </si>
  <si>
    <t>ANZ Bank 1 month Term deposit*</t>
  </si>
  <si>
    <t>ANZ Bank 3 month Term deposit*</t>
  </si>
  <si>
    <t>ANZ Bank 6 month Term deposit*</t>
  </si>
  <si>
    <t>ANZ Bank 12 month Term deposit*</t>
  </si>
  <si>
    <t>Macquarie Bank 1 month Term deposit*</t>
  </si>
  <si>
    <t>Macquarie Bank 3 month Term deposit*</t>
  </si>
  <si>
    <t>Macquarie Bank 6 month Term deposit*</t>
  </si>
  <si>
    <r>
      <t>Macquarie Bank 12 month Term deposit</t>
    </r>
    <r>
      <rPr>
        <b/>
        <sz val="10"/>
        <rFont val="Arial"/>
        <family val="2"/>
      </rPr>
      <t>*</t>
    </r>
  </si>
  <si>
    <t xml:space="preserve">Australian Shares - Smaller Companies </t>
  </si>
  <si>
    <t>Asset Allocation</t>
  </si>
  <si>
    <t/>
  </si>
  <si>
    <t>ICR</t>
  </si>
  <si>
    <t>Cash</t>
  </si>
  <si>
    <t>Aust F.I</t>
  </si>
  <si>
    <t>Int'l F.I</t>
  </si>
  <si>
    <t>Aust Shares</t>
  </si>
  <si>
    <t>Int'l Shares</t>
  </si>
  <si>
    <t>Prop</t>
  </si>
  <si>
    <t>Other</t>
  </si>
  <si>
    <t>Buy/Sell Spread</t>
  </si>
  <si>
    <t>Minimum</t>
  </si>
  <si>
    <t>Maximum</t>
  </si>
  <si>
    <t xml:space="preserve">AMP Captial Core Property Class A </t>
  </si>
  <si>
    <t xml:space="preserve">Australian Smaller Companies </t>
  </si>
  <si>
    <t>Overall Minimum</t>
  </si>
  <si>
    <t>Overall Maximum</t>
  </si>
  <si>
    <t>DFA0003AU</t>
  </si>
  <si>
    <t>DFA0103AU</t>
  </si>
  <si>
    <t>DFA0104AU</t>
  </si>
  <si>
    <t>DFA0101AU</t>
  </si>
  <si>
    <t>DFA0107AU</t>
  </si>
  <si>
    <t>DFA0108AU</t>
  </si>
  <si>
    <t>DFA0028AU</t>
  </si>
  <si>
    <t>DFA0004AU</t>
  </si>
  <si>
    <t>DFA0009AU</t>
  </si>
  <si>
    <t>DFA0105AU</t>
  </si>
  <si>
    <t>DFA0005AU</t>
  </si>
  <si>
    <t>DFA0106AU</t>
  </si>
  <si>
    <t>DFA0102AU</t>
  </si>
  <si>
    <t>DFA0100AU</t>
  </si>
  <si>
    <t>DFA0002AU</t>
  </si>
  <si>
    <t>DFA0029AU</t>
  </si>
  <si>
    <t>NABPE</t>
  </si>
  <si>
    <t>NAB Subordinated Notes 2</t>
  </si>
  <si>
    <t>SOL</t>
  </si>
  <si>
    <t>ING</t>
  </si>
  <si>
    <t>CLW</t>
  </si>
  <si>
    <t>WGX</t>
  </si>
  <si>
    <t>CIP</t>
  </si>
  <si>
    <t>MYS</t>
  </si>
  <si>
    <t>MyState Limited</t>
  </si>
  <si>
    <t>^ Only available through the Wealthtrac Investment Service and not available to Super and Pension members.</t>
  </si>
  <si>
    <t>NRM0036AU</t>
  </si>
  <si>
    <t>NRM0038AU</t>
  </si>
  <si>
    <t>CFML RARE Emerging Markets Fund</t>
  </si>
  <si>
    <t>NRM0028AU</t>
  </si>
  <si>
    <t>NRM0030AU</t>
  </si>
  <si>
    <t>CFML Fixed Interest Fund</t>
  </si>
  <si>
    <t>NRM0026AU</t>
  </si>
  <si>
    <t>NRM0034AU</t>
  </si>
  <si>
    <t>CFML Listed Property Fund^</t>
  </si>
  <si>
    <t>NRM0032AU</t>
  </si>
  <si>
    <t>CFML Schroder Equity Opportunities Fund</t>
  </si>
  <si>
    <t xml:space="preserve">ETFS S&amp;P/ASX 300 High Yield Plus ETF </t>
  </si>
  <si>
    <t>√</t>
  </si>
  <si>
    <t>Managed Funds – multi-sector funds</t>
  </si>
  <si>
    <t>Managed Funds – single-sector funds</t>
  </si>
  <si>
    <t>**Dimensional Global Bond Trust</t>
  </si>
  <si>
    <t>**Dimensional Five-Year Diversified Fixed Interest Trust</t>
  </si>
  <si>
    <t>**Dimensional Australian Core Equity Trust</t>
  </si>
  <si>
    <t>**Dimensional Australian Large Company Trust</t>
  </si>
  <si>
    <t>**Dimensional Australian Value Trust</t>
  </si>
  <si>
    <t>**Dimensional Global Real Estate Trust</t>
  </si>
  <si>
    <t>**Dimensional Australian Small Company Trust</t>
  </si>
  <si>
    <t>**Dimensional World Allocation 70/30 Trust</t>
  </si>
  <si>
    <t>**Dimensional Short Term Fixed Interest Trust</t>
  </si>
  <si>
    <t>**Dimensional Global Core Equity Trust</t>
  </si>
  <si>
    <t>**Dimensional Global Large Company Trust</t>
  </si>
  <si>
    <t>**Dimensional Global Value Trust</t>
  </si>
  <si>
    <t>**Dimensional Global Core Equity Trust - AUD Hedged</t>
  </si>
  <si>
    <t>** Dimensional funds are not listed on any brochures, but are available to 'accredited' advisers only.</t>
  </si>
  <si>
    <t>**Dimensional Global Small Company Trust</t>
  </si>
  <si>
    <t>^ IDPS ONLY</t>
  </si>
  <si>
    <t>Wealthtrac</t>
  </si>
  <si>
    <t>IOF0045AU</t>
  </si>
  <si>
    <t>Antipodes Global Fund</t>
  </si>
  <si>
    <t>Janus Henderson Australian Fixed Interest Fund</t>
  </si>
  <si>
    <t>Dexus</t>
  </si>
  <si>
    <t>JHG</t>
  </si>
  <si>
    <t>SIG</t>
  </si>
  <si>
    <t xml:space="preserve">WAX </t>
  </si>
  <si>
    <t xml:space="preserve">WAM Research Limited </t>
  </si>
  <si>
    <t>MIR</t>
  </si>
  <si>
    <t>Mirrabooka Investments Limited</t>
  </si>
  <si>
    <t>The table below sets out the SRM classification system to assist members in distinguishing the characteristics of each investment’s strategy at a glance.</t>
  </si>
  <si>
    <t>0.5 to less than 1</t>
  </si>
  <si>
    <t>BlackRock Tactical Growth Fund</t>
  </si>
  <si>
    <t>iShares Australian Bond Index Fund</t>
  </si>
  <si>
    <t>SST0048AU</t>
  </si>
  <si>
    <t>IML0005AU</t>
  </si>
  <si>
    <t>Investors Mutual Equity Income Fund</t>
  </si>
  <si>
    <t>State Street Australian Equity Fund</t>
  </si>
  <si>
    <t>Eligible Insurance as at the date of issue</t>
  </si>
  <si>
    <t>Insurance Provider</t>
  </si>
  <si>
    <t xml:space="preserve">Insurance Product </t>
  </si>
  <si>
    <t>Insurance website</t>
  </si>
  <si>
    <t>Insurer</t>
  </si>
  <si>
    <t>ABN</t>
  </si>
  <si>
    <t>AFSL</t>
  </si>
  <si>
    <t>OneCare</t>
  </si>
  <si>
    <t>OneCare website - onepath.com.au</t>
  </si>
  <si>
    <t xml:space="preserve">In adding insurance providers to, or removing insurance providers from the Investment Menu, we have not taken into account your personal financial situation, needs or objectives. In certain circumstances, and as required by the trust deed, we may be required to remove Eligible Insurance from the Investment Menu. In these instances, we may no longer permit you to obtain insurance through the superannuation fund with this insurance provider. </t>
  </si>
  <si>
    <t xml:space="preserve">Before selecting Eligible Insurance on the Investment Menu you should read the current insurance PDS for the relevant insurance product and talk to your financial adviser. </t>
  </si>
  <si>
    <t xml:space="preserve">Please refer to the current Wealthtrac PDS for more information on insurance arrangements available through the superannuation fund. </t>
  </si>
  <si>
    <t>ANZ Bank Capital Notes 5</t>
  </si>
  <si>
    <t>XRO</t>
  </si>
  <si>
    <t>NCK</t>
  </si>
  <si>
    <t>Nick Scali Limited</t>
  </si>
  <si>
    <t>APX</t>
  </si>
  <si>
    <t>Appen Limited</t>
  </si>
  <si>
    <t>COE</t>
  </si>
  <si>
    <t>HUB</t>
  </si>
  <si>
    <t>IMD</t>
  </si>
  <si>
    <t>Imdex Limited</t>
  </si>
  <si>
    <t>Separately Managed Accounts (SMAs)</t>
  </si>
  <si>
    <t>Multisector</t>
  </si>
  <si>
    <t>SMABLK05S</t>
  </si>
  <si>
    <t>SMABLK04S</t>
  </si>
  <si>
    <t>SMABLK03S</t>
  </si>
  <si>
    <t>SMABLK02S</t>
  </si>
  <si>
    <t>SMABLK01S</t>
  </si>
  <si>
    <t>Single-sector - Australian Shares</t>
  </si>
  <si>
    <t>SMAANT01S</t>
  </si>
  <si>
    <t>SMAANT02S</t>
  </si>
  <si>
    <t>SMADNR01S</t>
  </si>
  <si>
    <t>DNR Capital Australian Equities High Conviction</t>
  </si>
  <si>
    <t>SMADNR03S</t>
  </si>
  <si>
    <t>DNR Capital Australian Equities Income</t>
  </si>
  <si>
    <t>SMAIBB02S</t>
  </si>
  <si>
    <t>Morningstar Australian Shares Income</t>
  </si>
  <si>
    <t>SMAs - Australian Shares</t>
  </si>
  <si>
    <t>BlackRock iShares Enhanced Strategic Conservative-SMA</t>
  </si>
  <si>
    <t>BlackRock iShares Enhanced Strategic Moderate-SMA</t>
  </si>
  <si>
    <t>BlackRock iShares Enhanced Strategic Balanced-SMA</t>
  </si>
  <si>
    <t>BlackRock iShares Enhanced Strategic Growth-SMA</t>
  </si>
  <si>
    <t>BlackRock iShares Enhanced Strategic Aggressive-SMA</t>
  </si>
  <si>
    <t>Approved Managed Funds, Separately Managed Accounts (SMAs) and Term Deposits</t>
  </si>
  <si>
    <t>Macquarie Dynamic Bond Fund</t>
  </si>
  <si>
    <t>Investment Manager</t>
  </si>
  <si>
    <t xml:space="preserve">Wealthtrac </t>
  </si>
  <si>
    <t>SUNPG</t>
  </si>
  <si>
    <t>SG Hiscock Property Opportunities Fund</t>
  </si>
  <si>
    <t>Please refer to the disclosure document of the Eligible Investment for fee information and distribution frequencies. The fee information provided in this Investment Menu is indicative only and we do not warrant or guarantee the accuracy or completeness of information.</t>
  </si>
  <si>
    <t>Details of the Investment Strategy for the included selection of Managed Investments can be obtained on pages 32-35 of the PDS.</t>
  </si>
  <si>
    <t>Investment Fee~</t>
  </si>
  <si>
    <t>BOQPE</t>
  </si>
  <si>
    <t>DHG</t>
  </si>
  <si>
    <t>AX1</t>
  </si>
  <si>
    <t>CFML Stewart Investors Worldwide Sustainability Fund</t>
  </si>
  <si>
    <t>CVW1890AU</t>
  </si>
  <si>
    <t>CFML Antipodes Global Fund</t>
  </si>
  <si>
    <t>Multi Sector</t>
  </si>
  <si>
    <t>VDCO</t>
  </si>
  <si>
    <t>VDBA</t>
  </si>
  <si>
    <t>VDGR</t>
  </si>
  <si>
    <t>VDHG</t>
  </si>
  <si>
    <t>BILL</t>
  </si>
  <si>
    <t>iShares Core Cash ETF</t>
  </si>
  <si>
    <t>IAF</t>
  </si>
  <si>
    <t>iShares Composite Bond ETF</t>
  </si>
  <si>
    <t>Australian Shares - Income</t>
  </si>
  <si>
    <t>DIV</t>
  </si>
  <si>
    <t>UBS IQ Morningstar Australia Dividend Yield ETF</t>
  </si>
  <si>
    <t>Australian Shares - Smaller Companies</t>
  </si>
  <si>
    <t>Australian Shares - Specialist</t>
  </si>
  <si>
    <t>AUMF</t>
  </si>
  <si>
    <t>iShares Edge MSCI Australia Multifactor ETF</t>
  </si>
  <si>
    <t>International Shares - Specialist</t>
  </si>
  <si>
    <t>ESTX</t>
  </si>
  <si>
    <t>ETFS EURO STOXX 50 ETF</t>
  </si>
  <si>
    <t>WDMF</t>
  </si>
  <si>
    <t>iShares Edge MSCI World Multifactor ETF</t>
  </si>
  <si>
    <t>UBU</t>
  </si>
  <si>
    <t>UBS IQ MSCI USA Ethical ETF</t>
  </si>
  <si>
    <t>Exchange Traded Managed Funds (ETMFs)</t>
  </si>
  <si>
    <t>GROW</t>
  </si>
  <si>
    <t>PIXX</t>
  </si>
  <si>
    <t>MHG</t>
  </si>
  <si>
    <t>Magellan Global Equities Fund (Hedged)</t>
  </si>
  <si>
    <t>MICH</t>
  </si>
  <si>
    <t>Magellan Infrastructure Fund (Hedged)</t>
  </si>
  <si>
    <t>PAXX</t>
  </si>
  <si>
    <t>Vanguard Diversified Conservative Index ETF</t>
  </si>
  <si>
    <t>Vanguard Diversified Balanced Index ETF</t>
  </si>
  <si>
    <t>Vanguard Diversified Growth Index ETF</t>
  </si>
  <si>
    <t>Vanguard Diversified High Growth Index ETF</t>
  </si>
  <si>
    <t>CBAPG</t>
  </si>
  <si>
    <t>CommBank PERLS X Capital Notes</t>
  </si>
  <si>
    <t>WBCPH</t>
  </si>
  <si>
    <t>Westpac Capital Notes 5</t>
  </si>
  <si>
    <t>NWL</t>
  </si>
  <si>
    <t>LOV</t>
  </si>
  <si>
    <t>PME</t>
  </si>
  <si>
    <t>Pro Medicus Limited</t>
  </si>
  <si>
    <t>NWH</t>
  </si>
  <si>
    <t>NRW Holdings Limited</t>
  </si>
  <si>
    <t>Schroder Absolute Return Income Fund</t>
  </si>
  <si>
    <t>**Dimensional Global Sustainability Trust Unhedged</t>
  </si>
  <si>
    <t>DFA0041AU</t>
  </si>
  <si>
    <t>**Dimensional Global Sustainability Trust AUD Hedged</t>
  </si>
  <si>
    <t>DFA0042AU</t>
  </si>
  <si>
    <t>Pendal Active Conservative Fund</t>
  </si>
  <si>
    <t>Pendal Balanced Returns Fund</t>
  </si>
  <si>
    <t>Pendal Active Balanced Fund</t>
  </si>
  <si>
    <t>Pendal Active Growth Fund</t>
  </si>
  <si>
    <t>Pendal Fixed Interest Fund</t>
  </si>
  <si>
    <t>Pendal Property Investment Fund</t>
  </si>
  <si>
    <t>Pendal Australian Equity Fund</t>
  </si>
  <si>
    <t>Pendal Australian Share Fund</t>
  </si>
  <si>
    <t>Pendal Imputation Fund</t>
  </si>
  <si>
    <t>Pendal Focus Australian Share Fund</t>
  </si>
  <si>
    <t xml:space="preserve">Pendal Smaller Companies Fund </t>
  </si>
  <si>
    <t>Pendal Asian Share Fund</t>
  </si>
  <si>
    <t>Janus Henderson Global Natural Resources Fund</t>
  </si>
  <si>
    <t>URW</t>
  </si>
  <si>
    <t>ALX</t>
  </si>
  <si>
    <t>Atlas Arteria</t>
  </si>
  <si>
    <t>ETL0365AU</t>
  </si>
  <si>
    <t>Aberdeen Standard Multi-Asset Real Return Fund</t>
  </si>
  <si>
    <t>Aberdeen Standard Australian Small Companies Fund</t>
  </si>
  <si>
    <t>Aberdeen Standard International Equity Fund</t>
  </si>
  <si>
    <t>Aberdeen Standard Actively Hedged International Equities Fund</t>
  </si>
  <si>
    <t>Aberdeen Standard Asian Opportunities Fund</t>
  </si>
  <si>
    <t>Aberdeen Standard Emerging Opportunities Fund</t>
  </si>
  <si>
    <t>Realindex Australian Share Fund - Class A</t>
  </si>
  <si>
    <t>Realindex Global Share Fund - Class A</t>
  </si>
  <si>
    <t>Realindex Global Share Fund Hedged - Class A</t>
  </si>
  <si>
    <t>PIMCO Wholesale Australian Short Term Bond Fund</t>
  </si>
  <si>
    <t xml:space="preserve">Paradice Global Small Cap Fund </t>
  </si>
  <si>
    <t>Alphinity Australian Equity Fund</t>
  </si>
  <si>
    <t>Alphinity Australian Share Fund</t>
  </si>
  <si>
    <t>Alphinity Concentrated Australian Share Fund</t>
  </si>
  <si>
    <t>Alphinity Sustainable Share Fund</t>
  </si>
  <si>
    <t>Bentham High Yield Fund</t>
  </si>
  <si>
    <t>Bentham Global Income Fund</t>
  </si>
  <si>
    <t>Merlon Australian Share Income Fund</t>
  </si>
  <si>
    <t>NovaPort Smaller Companies Fund</t>
  </si>
  <si>
    <t xml:space="preserve">iShare S&amp;P/ASX 20 </t>
  </si>
  <si>
    <t>IAGPD</t>
  </si>
  <si>
    <t>Insurance Australia Group Capital Notes</t>
  </si>
  <si>
    <t xml:space="preserve">Macquarie Group Capital Notes 3 </t>
  </si>
  <si>
    <t>VEA</t>
  </si>
  <si>
    <t>PNI</t>
  </si>
  <si>
    <t>CUV</t>
  </si>
  <si>
    <t>KGN</t>
  </si>
  <si>
    <t>Kogan.Com Ltd</t>
  </si>
  <si>
    <t>MP1</t>
  </si>
  <si>
    <t>Megaport Limited</t>
  </si>
  <si>
    <t>PNV</t>
  </si>
  <si>
    <t>Polynovo Limited</t>
  </si>
  <si>
    <t>IGB</t>
  </si>
  <si>
    <t>iShares Treasury ETF</t>
  </si>
  <si>
    <t>VACF</t>
  </si>
  <si>
    <t>Vanguard Australian Corporate Fixed Interest Index ETF</t>
  </si>
  <si>
    <t>OZF</t>
  </si>
  <si>
    <t>SPDR S&amp;P/ASX 200 Financials ex A-REITs Fund</t>
  </si>
  <si>
    <t>OZR</t>
  </si>
  <si>
    <t>SPDR S&amp;P/ASX 200 Resource Fund</t>
  </si>
  <si>
    <t>IWLD</t>
  </si>
  <si>
    <t>QMIX</t>
  </si>
  <si>
    <t>SPDR MSCI World Quality Mix Fund</t>
  </si>
  <si>
    <t>WXOZ</t>
  </si>
  <si>
    <t>SPDR S&amp;P World ex Australia Fund</t>
  </si>
  <si>
    <t>IHWL</t>
  </si>
  <si>
    <t>WXHG</t>
  </si>
  <si>
    <t xml:space="preserve">SPDR S&amp;P World ex Australia (Hedged) Fund </t>
  </si>
  <si>
    <t>TECH</t>
  </si>
  <si>
    <t>ETFS Morningstar Global Technology ETF</t>
  </si>
  <si>
    <t>ROBO</t>
  </si>
  <si>
    <t>ETFS ROBO Global Robotics and Automation ETF</t>
  </si>
  <si>
    <t>IXI</t>
  </si>
  <si>
    <t>iShares Global Consumer Staples ETF</t>
  </si>
  <si>
    <t>IXJ</t>
  </si>
  <si>
    <t>iShares Global Healthcare ETF</t>
  </si>
  <si>
    <t>GOLD</t>
  </si>
  <si>
    <t>ETFS Physical Gold ETF</t>
  </si>
  <si>
    <t>CBAPH</t>
  </si>
  <si>
    <t>CommBank PERLS XI Capital Notes</t>
  </si>
  <si>
    <t>WBCPI</t>
  </si>
  <si>
    <t xml:space="preserve">Westpac Capital Notes 6 </t>
  </si>
  <si>
    <t>BHP Group Limited</t>
  </si>
  <si>
    <t>COL</t>
  </si>
  <si>
    <t>NHC</t>
  </si>
  <si>
    <t>HLS</t>
  </si>
  <si>
    <t>CQE</t>
  </si>
  <si>
    <t>INR</t>
  </si>
  <si>
    <t>Ioneer Ltd</t>
  </si>
  <si>
    <t>Karoon Energy Ltd</t>
  </si>
  <si>
    <t>CIM0006AU</t>
  </si>
  <si>
    <t xml:space="preserve">Capital Group New Perspective Fund </t>
  </si>
  <si>
    <t>BFL0020AU</t>
  </si>
  <si>
    <t xml:space="preserve">Payden Global Income Opportunities Fund </t>
  </si>
  <si>
    <t>GSF0008AU</t>
  </si>
  <si>
    <t xml:space="preserve">Quay Global Real Estate Fund </t>
  </si>
  <si>
    <t>MAQ0404AU</t>
  </si>
  <si>
    <t xml:space="preserve">IFP Global Franchise Fund </t>
  </si>
  <si>
    <t xml:space="preserve">BlackRock Advantage Australian Equity Fund </t>
  </si>
  <si>
    <t xml:space="preserve">BlackRock Advantage International Equity Fund </t>
  </si>
  <si>
    <t xml:space="preserve">BlackRock Advantage Hedged International Equity Fund </t>
  </si>
  <si>
    <t>NABPF</t>
  </si>
  <si>
    <t>NAB Capital Notes 3</t>
  </si>
  <si>
    <t>Epoch Global Equity Shareholder Yield (Unhedged) Fund</t>
  </si>
  <si>
    <t>Epoch Global Equity Shareholder Yield (Hedged) Fund</t>
  </si>
  <si>
    <t>AUB</t>
  </si>
  <si>
    <t>BBN</t>
  </si>
  <si>
    <t>JIN</t>
  </si>
  <si>
    <t>RMS</t>
  </si>
  <si>
    <t>SLR</t>
  </si>
  <si>
    <t>Tribeca Alpha Plus Fund</t>
  </si>
  <si>
    <t>QPON</t>
  </si>
  <si>
    <t>BetaShares Australian Bank Senior Floating Rate Bond ETF</t>
  </si>
  <si>
    <t>A200</t>
  </si>
  <si>
    <t>BetaShares Australian 200 ETF</t>
  </si>
  <si>
    <t>QOZ</t>
  </si>
  <si>
    <t>BetaShares FTSE RAFI Australian 200 ETF</t>
  </si>
  <si>
    <t>NDQ</t>
  </si>
  <si>
    <t>BetaShares NASDAQ 100 ETF</t>
  </si>
  <si>
    <t xml:space="preserve">Fixed Income </t>
  </si>
  <si>
    <t>HBRD</t>
  </si>
  <si>
    <t>BetaShares Active Australian Hybrids Fund</t>
  </si>
  <si>
    <t>SMAWTC02S</t>
  </si>
  <si>
    <t>SMAWTC05S</t>
  </si>
  <si>
    <t xml:space="preserve">Wealthtrac Conservative </t>
  </si>
  <si>
    <t>Wealthtrac Moderate</t>
  </si>
  <si>
    <t xml:space="preserve">Wealthtrac Balanced </t>
  </si>
  <si>
    <t xml:space="preserve">Wealthtrac Growth </t>
  </si>
  <si>
    <t>SMAWTC01S</t>
  </si>
  <si>
    <t>SMAWTC03S</t>
  </si>
  <si>
    <t>SMAWTC04S</t>
  </si>
  <si>
    <t>Wealthtrac High Growth</t>
  </si>
  <si>
    <t>Amcor PLC</t>
  </si>
  <si>
    <t>Magellan High Conviction Trust</t>
  </si>
  <si>
    <t>ANZ01MTHZ</t>
  </si>
  <si>
    <t>ANZ03MTHZ</t>
  </si>
  <si>
    <t>ANZ06MTHZ</t>
  </si>
  <si>
    <t>ANZ12MTHZ</t>
  </si>
  <si>
    <t>MBL01MTHZ</t>
  </si>
  <si>
    <t>MBL03MTHZ</t>
  </si>
  <si>
    <t>MBL06MTHZ</t>
  </si>
  <si>
    <t>MBL12MTHZ</t>
  </si>
  <si>
    <t>Schroder Strategic Growth Fund</t>
  </si>
  <si>
    <t>BlackRock Diversified ESG Growth Fund</t>
  </si>
  <si>
    <t>OnePath Wholesale Global Smaller Companies Trust Class B Units</t>
  </si>
  <si>
    <t>Listed Australian Shares – S&amp;P/ASX 300^^ (1–200 by market cap)</t>
  </si>
  <si>
    <t>APE</t>
  </si>
  <si>
    <t>CDA</t>
  </si>
  <si>
    <t>Codan Limited</t>
  </si>
  <si>
    <t>CNI</t>
  </si>
  <si>
    <t>AD8</t>
  </si>
  <si>
    <t>BGL</t>
  </si>
  <si>
    <t>CIA</t>
  </si>
  <si>
    <t>DTL</t>
  </si>
  <si>
    <t>Data#3 Limited</t>
  </si>
  <si>
    <t>LIC</t>
  </si>
  <si>
    <t>NIC</t>
  </si>
  <si>
    <t>WAF</t>
  </si>
  <si>
    <t>^^ The range of Australian shares listed in the S&amp;P/ASX 100 Index, S&amp;P/ASX 200 Index and S&amp;P/ASX 300 Index in this investment menu are provided as a guide only as the range of Australian shares included in these indices may change on a daily basis.</t>
  </si>
  <si>
    <t>CFML Money Market Fund^</t>
  </si>
  <si>
    <t>CFML First Sentier Investors Infrastructure Fund</t>
  </si>
  <si>
    <t>Worley Limited</t>
  </si>
  <si>
    <t>VUK</t>
  </si>
  <si>
    <t>Virgin Money Uk PLC</t>
  </si>
  <si>
    <t>Sims Limited</t>
  </si>
  <si>
    <t>PRN</t>
  </si>
  <si>
    <t>ACM0009AU</t>
  </si>
  <si>
    <t>AB Global Equities</t>
  </si>
  <si>
    <t>MGE0007AU</t>
  </si>
  <si>
    <t>Magellan Global Fund (Hedged)</t>
  </si>
  <si>
    <t>COF</t>
  </si>
  <si>
    <t>Centuria Office REIT</t>
  </si>
  <si>
    <t>IGO Limited</t>
  </si>
  <si>
    <t>OBL</t>
  </si>
  <si>
    <t>UMG</t>
  </si>
  <si>
    <t>SUNPH</t>
  </si>
  <si>
    <t>Suncorp Capital Notes 3</t>
  </si>
  <si>
    <t>Suncorp Capital Notes 2</t>
  </si>
  <si>
    <t>Adbri Limited</t>
  </si>
  <si>
    <t>ALD</t>
  </si>
  <si>
    <t>Ampol Limited</t>
  </si>
  <si>
    <t>TPG</t>
  </si>
  <si>
    <t>TYR</t>
  </si>
  <si>
    <t>Waypoint REIT</t>
  </si>
  <si>
    <t>AEF</t>
  </si>
  <si>
    <t>AFG</t>
  </si>
  <si>
    <t>IDX</t>
  </si>
  <si>
    <t>PBH</t>
  </si>
  <si>
    <t>RED</t>
  </si>
  <si>
    <t>Red 5 Limited</t>
  </si>
  <si>
    <t>PIC6396AU</t>
  </si>
  <si>
    <t>PIMCO ESG Global Bond Fund - Wholesale Class</t>
  </si>
  <si>
    <t>SLT2171AU</t>
  </si>
  <si>
    <t>Nanuk New World Fund</t>
  </si>
  <si>
    <t>Vanguard Short-Term Fixed Interest Fund</t>
  </si>
  <si>
    <t>UBS Short-Term Fixed Income Fund</t>
  </si>
  <si>
    <t>Pendal Concentrated Global Share Fund No.2</t>
  </si>
  <si>
    <r>
      <t xml:space="preserve">Aberdeen </t>
    </r>
    <r>
      <rPr>
        <sz val="10"/>
        <rFont val="Arial"/>
        <family val="2"/>
      </rPr>
      <t>Standard Multi-Asset Income Fund</t>
    </r>
  </si>
  <si>
    <t>Apis Global Long/Short fund Wholesale*</t>
  </si>
  <si>
    <t>BPF0029AU</t>
  </si>
  <si>
    <t>Bell Global Emerging Companies Fund</t>
  </si>
  <si>
    <t>WBCPJ</t>
  </si>
  <si>
    <t>BENPH</t>
  </si>
  <si>
    <t>NABPH</t>
  </si>
  <si>
    <t>NAB Capital Notes 5</t>
  </si>
  <si>
    <t>Westpac Capital Notes 7</t>
  </si>
  <si>
    <t>Bank of Queensland Capital Notes 2</t>
  </si>
  <si>
    <t>Bendigo and Adelaide Bank Capital Notes</t>
  </si>
  <si>
    <t>First Sentier Wholesale Conservative Fund</t>
  </si>
  <si>
    <t>First Sentier Wholesale Balanced Fund</t>
  </si>
  <si>
    <t>First Sentier Wholesale Diversified Fund</t>
  </si>
  <si>
    <t>First Sentier Wholesale High Growth Fund</t>
  </si>
  <si>
    <t>First Sentier Wholesale Australian Bond Fund</t>
  </si>
  <si>
    <t>First Sentier Wholesale Global Credit Income Fund</t>
  </si>
  <si>
    <t>First Sentier Wholesale Property Securities Fund</t>
  </si>
  <si>
    <t>First Sentier Wholesale Global Property Securities Fund</t>
  </si>
  <si>
    <t>First Sentier Wholesale Imputation Fund</t>
  </si>
  <si>
    <t>First Sentier Wholesale Geared Share Fund</t>
  </si>
  <si>
    <t>First Sentier Wholesale Equity Income Fund</t>
  </si>
  <si>
    <t xml:space="preserve">Australian Shares - Ethical </t>
  </si>
  <si>
    <t xml:space="preserve">ETFS S&amp;P 500 High Yield Low Volatility ETF </t>
  </si>
  <si>
    <t>DDR</t>
  </si>
  <si>
    <t>Dicker Data Limited</t>
  </si>
  <si>
    <t>DEG</t>
  </si>
  <si>
    <t>EVT</t>
  </si>
  <si>
    <t>REH</t>
  </si>
  <si>
    <t>Reece Limited</t>
  </si>
  <si>
    <t>TPW</t>
  </si>
  <si>
    <t>CMM</t>
  </si>
  <si>
    <t>SSR</t>
  </si>
  <si>
    <t>SSR Mining Inc.</t>
  </si>
  <si>
    <t>Fixed Interest - Unconstrained Bond</t>
  </si>
  <si>
    <t>HOW0098AU</t>
  </si>
  <si>
    <t>Ardea Real Outcome Fund</t>
  </si>
  <si>
    <t>AUS0030AU</t>
  </si>
  <si>
    <t>Platypus Australian Equities Fund - Wholesale</t>
  </si>
  <si>
    <t>FID0010AU</t>
  </si>
  <si>
    <t>Fidelity Asia Fund</t>
  </si>
  <si>
    <t>FAIR</t>
  </si>
  <si>
    <t xml:space="preserve">BetaShares Australian Sustainability </t>
  </si>
  <si>
    <t>ATEC</t>
  </si>
  <si>
    <t xml:space="preserve">BetaShares S&amp;P/ASX Australian Technology </t>
  </si>
  <si>
    <t>ETHI</t>
  </si>
  <si>
    <t>QAU</t>
  </si>
  <si>
    <t xml:space="preserve">BetaShares Gold Bullion ETF (A$ Hedged)            </t>
  </si>
  <si>
    <t>MGOC</t>
  </si>
  <si>
    <t>Magellan Global Fund (Open Class)</t>
  </si>
  <si>
    <t>MGF</t>
  </si>
  <si>
    <t>Magellan Global Fund (Closed Class)</t>
  </si>
  <si>
    <t>Perpetual Exact Market Return Fund</t>
  </si>
  <si>
    <t>ClearBridge RARE Infrastructure Value Fund - Unhedged</t>
  </si>
  <si>
    <t>ClearBridge RARE Infrastructure Value Fund - Hedged</t>
  </si>
  <si>
    <t>DRR</t>
  </si>
  <si>
    <t>RIM0012AU</t>
  </si>
  <si>
    <t>Russell Investments Conservative Fund Class C</t>
  </si>
  <si>
    <t>RIM0013AU</t>
  </si>
  <si>
    <t>Russell Investments Diversified 50 Fund Class C</t>
  </si>
  <si>
    <t>RIM0011AU</t>
  </si>
  <si>
    <t>Russell Investments Balanced Fund Class C</t>
  </si>
  <si>
    <t>RIM0014AU</t>
  </si>
  <si>
    <t>Russell Investments Growth Fund Class C</t>
  </si>
  <si>
    <t>RIM0030AU</t>
  </si>
  <si>
    <t>Russell Investments High Growth Fund Class C</t>
  </si>
  <si>
    <t xml:space="preserve">Australian Shares - Imputation/Equity Income </t>
  </si>
  <si>
    <t>PER0072AU</t>
  </si>
  <si>
    <t>Perpetual Wholesale SHARE-PLUS Long-Short Fund</t>
  </si>
  <si>
    <t>WHT8435AU</t>
  </si>
  <si>
    <t>Hyperion Global Growth Companies Fund — Class B</t>
  </si>
  <si>
    <t>JBW0103AU</t>
  </si>
  <si>
    <t>Yarra Global Small Companies Fund</t>
  </si>
  <si>
    <t>WFS0547AU</t>
  </si>
  <si>
    <t>Talaria Global Equity Fund - Hedged</t>
  </si>
  <si>
    <t>FRT0009AU</t>
  </si>
  <si>
    <t>Franklin Global Growth Fund</t>
  </si>
  <si>
    <t>DEU0109AU</t>
  </si>
  <si>
    <t>Ironbark GCM Global Macro Fund</t>
  </si>
  <si>
    <t>MQGPE</t>
  </si>
  <si>
    <t>Macquarie Group Capital Notes 5</t>
  </si>
  <si>
    <t>Schroder Real Return (Managed Fund)</t>
  </si>
  <si>
    <t xml:space="preserve">Australian Shares - Imputation / Equity Income </t>
  </si>
  <si>
    <t>CBAPJ</t>
  </si>
  <si>
    <t>BNP Paribas C Worldwide Global Equity Trust</t>
  </si>
  <si>
    <t>IOF0092AU</t>
  </si>
  <si>
    <t>IOF0254AU</t>
  </si>
  <si>
    <t>UFM0051AU</t>
  </si>
  <si>
    <t>IOF0091AU</t>
  </si>
  <si>
    <t xml:space="preserve">Conservative </t>
  </si>
  <si>
    <t>IOF0094AU</t>
  </si>
  <si>
    <t>IOF0096AU</t>
  </si>
  <si>
    <t>IOF0093AU</t>
  </si>
  <si>
    <t>IOF0255AU</t>
  </si>
  <si>
    <t>IOF0097AU</t>
  </si>
  <si>
    <t>IOF0098AU</t>
  </si>
  <si>
    <t>IOF0253AU</t>
  </si>
  <si>
    <t>VEFI</t>
  </si>
  <si>
    <t>Vanguard Ethically Conscious Global Aggregate Bond Index (Hedged) ETF</t>
  </si>
  <si>
    <t>MOAT</t>
  </si>
  <si>
    <t>QUAL</t>
  </si>
  <si>
    <t>HLTH</t>
  </si>
  <si>
    <t>ESGI</t>
  </si>
  <si>
    <t>IOF0095AU</t>
  </si>
  <si>
    <t>IOOF MultiMix Capital Stable Trust**</t>
  </si>
  <si>
    <t>IOOF MultiMix Conservative Trust**</t>
  </si>
  <si>
    <t>IOOF MultiSeries 30 Trust**</t>
  </si>
  <si>
    <t>IOOF MultiMix Moderate Growth Trust**</t>
  </si>
  <si>
    <t>IOOF MultiSeries 50 Trust**</t>
  </si>
  <si>
    <t>IOOF MultiMix Balanced Growth Trust**</t>
  </si>
  <si>
    <t>IOOF MultiSeries 70 Trust**</t>
  </si>
  <si>
    <t>IOOF MultiSeries 90 Trust**</t>
  </si>
  <si>
    <t>IOOF MultiMix Growth Trust**</t>
  </si>
  <si>
    <t>IOOF MultiMix Cash Enhanced Trust**</t>
  </si>
  <si>
    <t>IOOF MultiMix Diversified Fixed Interest Trust**</t>
  </si>
  <si>
    <t>IOOF MultiMix Australian Share Trust**</t>
  </si>
  <si>
    <t>IOOF MultiMix International Shares Trust**</t>
  </si>
  <si>
    <t>CommBank PERLS XIII Capital Notes</t>
  </si>
  <si>
    <t>IOF0090AU</t>
  </si>
  <si>
    <t>CHN</t>
  </si>
  <si>
    <t>CRN</t>
  </si>
  <si>
    <t>HMC</t>
  </si>
  <si>
    <t>Life360 Inc.</t>
  </si>
  <si>
    <t>ADH</t>
  </si>
  <si>
    <t>Adairs Limited</t>
  </si>
  <si>
    <t>BRN</t>
  </si>
  <si>
    <t>DBI</t>
  </si>
  <si>
    <t>TLX</t>
  </si>
  <si>
    <t xml:space="preserve">This document is issued by: </t>
  </si>
  <si>
    <t xml:space="preserve"> -  Oasis Fund Management Limited (ABN 38 106 045 050, AFSL 274331) as Trustee of the Wealthtrac Superannuation Master Trust</t>
  </si>
  <si>
    <t>The Investment Menu is likely to vary over time as it is reviewed regularly, generally on a monthly basis. In adding investments to, or removing investments from the Investment Menu, we have not taken into account your personal financial situation, needs or objectives. The investment limits applied to individual Eligible Investments on the Investment Menu are subject to change from time to time at the discretion of the Trustee.</t>
  </si>
  <si>
    <t>Managed Investments for the Wealthtrac Superannuation Master Trust and the Wealthtrac Portfolio Service</t>
  </si>
  <si>
    <t>1800 893 091</t>
  </si>
  <si>
    <t>wrapinvest.com.au/wealthtrac and wealthtrac.com.au</t>
  </si>
  <si>
    <t>service@wrapinvest.com.au</t>
  </si>
  <si>
    <t>The information provided is of a general nature and does not take into account your personal needs, financial circumstances or objectives. Before acting on this information, you must consider the appropriateness of the information, having regard to your needs, financial circumstances and objectives. You must also read the relevant PDS or IDPS Guide, this information and any other current disclosure documents which are available by calling Customer Services on 1800 893 091 or visiting wrapinvest.com.au/wealthtrac before making any investment decision.</t>
  </si>
  <si>
    <t>The Wrap Cash Account is issued by Macquarie Bank Limited (ABN 46 008 583 542 AFSL 237 502).</t>
  </si>
  <si>
    <t>The information in this document is current as at the date on this document and may be subject to change. For further information, please contact your financial adviser or Customer Services on 1800 893 091.</t>
  </si>
  <si>
    <t xml:space="preserve">   Email:</t>
  </si>
  <si>
    <t>MLC Wholesale Horizon 2 Income Fund**</t>
  </si>
  <si>
    <t>MLC Wholesale Horizon 3 Conservative Growth Portfolio**</t>
  </si>
  <si>
    <t>MLC Wholesale Horizon 4 Balanced Portfolio Fund**</t>
  </si>
  <si>
    <t>MLC Wholesale Horizon 5 Growth Portfolio Fund**</t>
  </si>
  <si>
    <t>MLC Wholesale Horizon 6 Share Portfolio**</t>
  </si>
  <si>
    <t>MLC Wholesale Horizon 7 Accelerated Growth Portfolio**</t>
  </si>
  <si>
    <t>MLC Wholesale Horizon 1 Bond Portfolio**</t>
  </si>
  <si>
    <t>MLC Wholesale Property Securities Fund**</t>
  </si>
  <si>
    <t>MLC Wholesale Australian Share Fund**</t>
  </si>
  <si>
    <t>Antares Listed Property Fund**</t>
  </si>
  <si>
    <t>Antares High Growth Shares Fund**</t>
  </si>
  <si>
    <t>Antares Elite Opportunities Fund**</t>
  </si>
  <si>
    <t>Antares Core Opportunities**</t>
  </si>
  <si>
    <t>Antares Dividend Builder**</t>
  </si>
  <si>
    <r>
      <t>MLC Wholesale IncomeBuilder</t>
    </r>
    <r>
      <rPr>
        <sz val="10"/>
        <rFont val="Calibri"/>
        <family val="2"/>
      </rPr>
      <t>™</t>
    </r>
    <r>
      <rPr>
        <sz val="8"/>
        <rFont val="Arial"/>
        <family val="2"/>
      </rPr>
      <t>**</t>
    </r>
  </si>
  <si>
    <t>FSF0789AU</t>
  </si>
  <si>
    <t>ETL0060AU</t>
  </si>
  <si>
    <t xml:space="preserve">Allan Gray Australian Equity Fund </t>
  </si>
  <si>
    <t>BFL3779AU</t>
  </si>
  <si>
    <t>Bennelong Emerging Companies Fund</t>
  </si>
  <si>
    <t>CSA0046AU</t>
  </si>
  <si>
    <t xml:space="preserve">Bentham Syndicated Loan Fund </t>
  </si>
  <si>
    <t>FID0021AU</t>
  </si>
  <si>
    <t xml:space="preserve">Fidelity Australian Opportunities Fund </t>
  </si>
  <si>
    <t>GMO0006AU</t>
  </si>
  <si>
    <t xml:space="preserve">GMO Systematic Global Macro Trust </t>
  </si>
  <si>
    <t>BNT0101AU</t>
  </si>
  <si>
    <t xml:space="preserve">Hyperion Small Growth Companies Fund </t>
  </si>
  <si>
    <t>IML0001AU</t>
  </si>
  <si>
    <t>LAZ0012AU</t>
  </si>
  <si>
    <t>MMC0110AU</t>
  </si>
  <si>
    <t>Loftus Global Disruption Fund</t>
  </si>
  <si>
    <t>MAQ0443AU</t>
  </si>
  <si>
    <t>Macquarie Australian Share Fund</t>
  </si>
  <si>
    <t>OPS0001AU</t>
  </si>
  <si>
    <t>OC Dynamic Equity Fund</t>
  </si>
  <si>
    <t>PER0050AU</t>
  </si>
  <si>
    <t>Perpetual Wholesale International Share Fund</t>
  </si>
  <si>
    <t>FSF0978AU</t>
  </si>
  <si>
    <t>IOF0184AU</t>
  </si>
  <si>
    <t>XARO</t>
  </si>
  <si>
    <t>ASIA</t>
  </si>
  <si>
    <t>BetaShares Asia Technology Tigers ETF</t>
  </si>
  <si>
    <t>GBND</t>
  </si>
  <si>
    <t>iShares Core MSCI World ex Australia ESG Leaders ETF</t>
  </si>
  <si>
    <t>Acadian Wholesale Australian Equity Long Short Fund</t>
  </si>
  <si>
    <t xml:space="preserve">Investors Mutual Australian Small Companies Fund </t>
  </si>
  <si>
    <t>Lazard Global Small Companies</t>
  </si>
  <si>
    <t xml:space="preserve">Realindex Australian Smaller Companies Fund - Class A </t>
  </si>
  <si>
    <t>Resolution Capital Global Property Securities Fund Series II (Unhedged)</t>
  </si>
  <si>
    <t>Consumer Staples</t>
  </si>
  <si>
    <t>Materials</t>
  </si>
  <si>
    <t>Real Estate</t>
  </si>
  <si>
    <t>Utilities</t>
  </si>
  <si>
    <t>Industrials</t>
  </si>
  <si>
    <t>Energy</t>
  </si>
  <si>
    <t>Consumer Discretionary</t>
  </si>
  <si>
    <t>Information Technology</t>
  </si>
  <si>
    <t>Financials</t>
  </si>
  <si>
    <t>Health Care</t>
  </si>
  <si>
    <t>Communication Services</t>
  </si>
  <si>
    <t>EDV</t>
  </si>
  <si>
    <t>FSF0170AU</t>
  </si>
  <si>
    <t>FirstChoice Wholesale Geared Global Share Fund</t>
  </si>
  <si>
    <t>ActiveX Ardea Real Outcome Bond Fund (Managed Fund)</t>
  </si>
  <si>
    <t>BetaShares Sustainability Leaders Diversified Bond</t>
  </si>
  <si>
    <t>IYLD</t>
  </si>
  <si>
    <t>iShares Yield Plus ETF</t>
  </si>
  <si>
    <t>EBND</t>
  </si>
  <si>
    <t>VanEck Emerging Income Opportunities Active ETF (Managed Fund)</t>
  </si>
  <si>
    <t>VBND</t>
  </si>
  <si>
    <t>Vanguard Global Aggregated Bond Index (Hedged) ETF</t>
  </si>
  <si>
    <t>REIT</t>
  </si>
  <si>
    <t>AUST</t>
  </si>
  <si>
    <t xml:space="preserve">Betashares Managed Risk Australian Share Fund </t>
  </si>
  <si>
    <t>F100</t>
  </si>
  <si>
    <t>Betashares FTSE 100 ETF</t>
  </si>
  <si>
    <t>ESPO</t>
  </si>
  <si>
    <t xml:space="preserve">iShares Core MSCI World ex Australia ESG Leaders (AUD Hedged) ETF </t>
  </si>
  <si>
    <t>EMKT</t>
  </si>
  <si>
    <t>VAE</t>
  </si>
  <si>
    <t>Vanguard FTSE Asia Ex-Japan Shares Index ETF</t>
  </si>
  <si>
    <t>IFRA</t>
  </si>
  <si>
    <t>MBLPD</t>
  </si>
  <si>
    <t>Macquarie Bank Capital Notes 3</t>
  </si>
  <si>
    <t>**Dimensional Emerging Markets Value Trust</t>
  </si>
  <si>
    <t>**Dimensional Two-Year Sustainability Fixed Interest Trust AUD Class</t>
  </si>
  <si>
    <t>ETL7377AU</t>
  </si>
  <si>
    <t>GQG Partners Global Equity Fund - A Class</t>
  </si>
  <si>
    <t>ETL4207AU</t>
  </si>
  <si>
    <t>GQG Partners Emerging Markets Equity Fund</t>
  </si>
  <si>
    <t>Very high</t>
  </si>
  <si>
    <t>WBCPK</t>
  </si>
  <si>
    <t>Westpac Capital Notes 8</t>
  </si>
  <si>
    <t>SUNPI</t>
  </si>
  <si>
    <t>Suncorp Capital Notes 4</t>
  </si>
  <si>
    <t>Pendal Horizon Fund</t>
  </si>
  <si>
    <t>Tyndall Australian Share Wholesale Fund</t>
  </si>
  <si>
    <t>Yarra Australian Bond Fund</t>
  </si>
  <si>
    <t>^^ The fund manager has included an ‘advised only’ distribution restriction in the Target Market Determination (TMD) issued for this investment option. This investment option is therefore not available for investment for unadvised customers.</t>
  </si>
  <si>
    <t>QLTY</t>
  </si>
  <si>
    <t>BetaShares Global Quality Leaders ETF </t>
  </si>
  <si>
    <t>LSGE</t>
  </si>
  <si>
    <t>Loomis Sayles Global Equity ETF</t>
  </si>
  <si>
    <t>HQLT</t>
  </si>
  <si>
    <t>BetaShares Global Quality Leaders ETF – Currency Hedged </t>
  </si>
  <si>
    <t>FANG</t>
  </si>
  <si>
    <t>ETFS FANG+ ETF </t>
  </si>
  <si>
    <t>VBLD</t>
  </si>
  <si>
    <t>Vanguard Global Infrastructure Index ETF </t>
  </si>
  <si>
    <t>HOW0053AU</t>
  </si>
  <si>
    <t>Wavestone Dynamic Equity Fund</t>
  </si>
  <si>
    <t>CHN5843AU</t>
  </si>
  <si>
    <t>FRT0027AU</t>
  </si>
  <si>
    <t>MAQ0454AU</t>
  </si>
  <si>
    <t>CRS0003AU</t>
  </si>
  <si>
    <t>IOOF Specialist Property Fund</t>
  </si>
  <si>
    <t>WPC0012AU</t>
  </si>
  <si>
    <t>Franklin Australian Absolute Return Bond</t>
  </si>
  <si>
    <t xml:space="preserve">Aberdeen Standard Ex-20 Australia Fund </t>
  </si>
  <si>
    <t>CC Sage Capital Absolute Return Bond</t>
  </si>
  <si>
    <t xml:space="preserve">Macquarie Australian Small Companies Fund </t>
  </si>
  <si>
    <t>PER0733AU</t>
  </si>
  <si>
    <t>CHN8862AU</t>
  </si>
  <si>
    <t>CC Sage Capital Equity Plus Fund</t>
  </si>
  <si>
    <t>The A2 Milk Company</t>
  </si>
  <si>
    <t>Abacus Property Grp.</t>
  </si>
  <si>
    <t>Auckland Internation</t>
  </si>
  <si>
    <t>Aristocrat Leisure</t>
  </si>
  <si>
    <t>ALS Ltd</t>
  </si>
  <si>
    <t>Eagers Automotive</t>
  </si>
  <si>
    <t>ARB Corporation.</t>
  </si>
  <si>
    <t>AUB Group Ltd</t>
  </si>
  <si>
    <t>Aurizon Holdings Ltd</t>
  </si>
  <si>
    <t>Bendigo and Adelaide</t>
  </si>
  <si>
    <t>Bega Cheese Ltd</t>
  </si>
  <si>
    <t>Bank of Queensland.</t>
  </si>
  <si>
    <t>Breville Group Ltd</t>
  </si>
  <si>
    <t>BlueScope Steel Ltd</t>
  </si>
  <si>
    <t>Carsales.Com Ltd.</t>
  </si>
  <si>
    <t>Commonwealth Bank.</t>
  </si>
  <si>
    <t>Credit Corp Group</t>
  </si>
  <si>
    <t>Costa Group Holdings</t>
  </si>
  <si>
    <t>Chalice Mining Ltd</t>
  </si>
  <si>
    <t>Champion Iron Ltd</t>
  </si>
  <si>
    <t>Centuria I REIT</t>
  </si>
  <si>
    <t>Chtr H Lwr</t>
  </si>
  <si>
    <t>Cromwell Prop</t>
  </si>
  <si>
    <t>Centuria Capital</t>
  </si>
  <si>
    <t>Coles Group</t>
  </si>
  <si>
    <t>Computershare Ltd</t>
  </si>
  <si>
    <t>Charter Hall Retail</t>
  </si>
  <si>
    <t>Coronado Global Res</t>
  </si>
  <si>
    <t>Corp Travel Limited</t>
  </si>
  <si>
    <t>Clinuvel Pharmaceut.</t>
  </si>
  <si>
    <t>Cleanaway Waste Ltd</t>
  </si>
  <si>
    <t>Domain Holdings Aus</t>
  </si>
  <si>
    <t>Domino Pizza Enterpr</t>
  </si>
  <si>
    <t>Deterra</t>
  </si>
  <si>
    <t>Endeavour</t>
  </si>
  <si>
    <t>Evolution Mining Ltd</t>
  </si>
  <si>
    <t>Fletcher Building</t>
  </si>
  <si>
    <t>Flight Centre Travel</t>
  </si>
  <si>
    <t>Fortescue Metals Grp</t>
  </si>
  <si>
    <t>Fisher &amp; Paykel H.</t>
  </si>
  <si>
    <t>Growthpoint Property</t>
  </si>
  <si>
    <t>Healius</t>
  </si>
  <si>
    <t>HUB24 Ltd</t>
  </si>
  <si>
    <t>Harvey Norman</t>
  </si>
  <si>
    <t>Insurance Australia</t>
  </si>
  <si>
    <t>Idp Education Ltd</t>
  </si>
  <si>
    <t>Iluka Resources</t>
  </si>
  <si>
    <t>IMU</t>
  </si>
  <si>
    <t>Imugene Limited</t>
  </si>
  <si>
    <t>Ingenia Group</t>
  </si>
  <si>
    <t>Inghams Group</t>
  </si>
  <si>
    <t>Incitec Pivot</t>
  </si>
  <si>
    <t>Janus Henderson</t>
  </si>
  <si>
    <t>James Hardie Indust</t>
  </si>
  <si>
    <t>KLS</t>
  </si>
  <si>
    <t>Kelsian Group Ltd</t>
  </si>
  <si>
    <t>Lifestyle Communit.</t>
  </si>
  <si>
    <t>Link Admin Hldg</t>
  </si>
  <si>
    <t>Lovisa Holdings Ltd</t>
  </si>
  <si>
    <t>LTR</t>
  </si>
  <si>
    <t>Liontown Resources</t>
  </si>
  <si>
    <t>Lynas Rare Earths</t>
  </si>
  <si>
    <t>Magellan Fin Grp Ltd</t>
  </si>
  <si>
    <t>Mineral Resources.</t>
  </si>
  <si>
    <t>Medibank Private Ltd</t>
  </si>
  <si>
    <t>Macquarie Group Ltd</t>
  </si>
  <si>
    <t>National Aust. Bank</t>
  </si>
  <si>
    <t>Newcrest Mining</t>
  </si>
  <si>
    <t>Nine Entertainment</t>
  </si>
  <si>
    <t>New Hope Corporation</t>
  </si>
  <si>
    <t>National Storage</t>
  </si>
  <si>
    <t>Northern Star</t>
  </si>
  <si>
    <t>NVX</t>
  </si>
  <si>
    <t>Novonix Limited</t>
  </si>
  <si>
    <t>Netwealth Group</t>
  </si>
  <si>
    <t>Origin Energy</t>
  </si>
  <si>
    <t>Pointsbet Holdings</t>
  </si>
  <si>
    <t>PDN</t>
  </si>
  <si>
    <t>Paladin Energy Ltd</t>
  </si>
  <si>
    <t>Pilbara Min Ltd</t>
  </si>
  <si>
    <t>Premier Investments</t>
  </si>
  <si>
    <t>Pinnacle Investment</t>
  </si>
  <si>
    <t>Perseus Mining Ltd</t>
  </si>
  <si>
    <t>Platinum Asset</t>
  </si>
  <si>
    <t>Qantas Airways</t>
  </si>
  <si>
    <t>QBE Insurance Group</t>
  </si>
  <si>
    <t>Qube Holdings Ltd</t>
  </si>
  <si>
    <t>REA Group</t>
  </si>
  <si>
    <t>Ramsay Health Care</t>
  </si>
  <si>
    <t>Regis Resources</t>
  </si>
  <si>
    <t>Reliance Worldwide</t>
  </si>
  <si>
    <t>Scentre Grp</t>
  </si>
  <si>
    <t>Steadfast Group Ltd</t>
  </si>
  <si>
    <t>The Star Ent Grp</t>
  </si>
  <si>
    <t>Sonic Healthcare</t>
  </si>
  <si>
    <t>Skycity Ent Grp Ltd</t>
  </si>
  <si>
    <t>Soul Pattinson (W.H)</t>
  </si>
  <si>
    <t>Spark New Zealand</t>
  </si>
  <si>
    <t>Santos Ltd</t>
  </si>
  <si>
    <t>Super Ret Rep Ltd</t>
  </si>
  <si>
    <t>Suncorp Group Ltd</t>
  </si>
  <si>
    <t>Seven Group Holdings</t>
  </si>
  <si>
    <t>TABCORP Holdings Ltd</t>
  </si>
  <si>
    <t>Telix Pharmaceutical</t>
  </si>
  <si>
    <t>Technology One</t>
  </si>
  <si>
    <t>Temple &amp; Webster Ltd</t>
  </si>
  <si>
    <t>Treasury Wine Estate</t>
  </si>
  <si>
    <t>Tyro Payments</t>
  </si>
  <si>
    <t>Viva Energy Group</t>
  </si>
  <si>
    <t>VUL</t>
  </si>
  <si>
    <t>Vulcan Energy</t>
  </si>
  <si>
    <t>Westpac Banking Corp</t>
  </si>
  <si>
    <t>Whitehaven Coal</t>
  </si>
  <si>
    <t>Woolworths Group Ltd</t>
  </si>
  <si>
    <t>Wisetech Global Ltd</t>
  </si>
  <si>
    <t>Xero Ltd</t>
  </si>
  <si>
    <t>Australian Agricult.</t>
  </si>
  <si>
    <t>Audinate Group Ltd</t>
  </si>
  <si>
    <t>Dexus Industria REIT</t>
  </si>
  <si>
    <t>Australian Ethical</t>
  </si>
  <si>
    <t>Aust Finance Grp</t>
  </si>
  <si>
    <t>Accent Group Ltd</t>
  </si>
  <si>
    <t>Baby Bunting Grp Ltd</t>
  </si>
  <si>
    <t>Bellevue Gold Ltd</t>
  </si>
  <si>
    <t>Brainchip Ltd</t>
  </si>
  <si>
    <t>Collins Foods Ltd</t>
  </si>
  <si>
    <t>Capricorn Metals</t>
  </si>
  <si>
    <t>Cooper Energy Ltd</t>
  </si>
  <si>
    <t>Charter Hall Soc In</t>
  </si>
  <si>
    <t>Dalrymple Bay</t>
  </si>
  <si>
    <t>De Grey Mining</t>
  </si>
  <si>
    <t>Estia Health Ltd</t>
  </si>
  <si>
    <t>GDI Property Grp</t>
  </si>
  <si>
    <t>Gold Road Res Ltd</t>
  </si>
  <si>
    <t>G.U.D. Holdings</t>
  </si>
  <si>
    <t>GWA Group Ltd</t>
  </si>
  <si>
    <t>HDN</t>
  </si>
  <si>
    <t>Homeco Daily Needs</t>
  </si>
  <si>
    <t>Hotel Property</t>
  </si>
  <si>
    <t>Hansen Technologies</t>
  </si>
  <si>
    <t>Integral Diagnostics</t>
  </si>
  <si>
    <t>Jumbo Interactive</t>
  </si>
  <si>
    <t>JLG</t>
  </si>
  <si>
    <t>Johns Lyng Group</t>
  </si>
  <si>
    <t>McMillan Shakespeare</t>
  </si>
  <si>
    <t>Monadelphous Group</t>
  </si>
  <si>
    <t>Mayne Pharma Ltd</t>
  </si>
  <si>
    <t>News Corp..</t>
  </si>
  <si>
    <t>Omni Bridgeway Ltd</t>
  </si>
  <si>
    <t>Ramelius Resources</t>
  </si>
  <si>
    <t>Sandfire Resources</t>
  </si>
  <si>
    <t>Select Harvests</t>
  </si>
  <si>
    <t>Sigma Health Ltd</t>
  </si>
  <si>
    <t>Smartgrp Corporation</t>
  </si>
  <si>
    <t>Silver Lake Resource</t>
  </si>
  <si>
    <t>Service Stream</t>
  </si>
  <si>
    <t>STX</t>
  </si>
  <si>
    <t>Strike Energy Ltd</t>
  </si>
  <si>
    <t>United Malt Group</t>
  </si>
  <si>
    <t>Unibailrodawestfield</t>
  </si>
  <si>
    <t>West African Res Ltd</t>
  </si>
  <si>
    <t>Westgold Resources.</t>
  </si>
  <si>
    <t>Perpetual Global Share Fund</t>
  </si>
  <si>
    <t>MQGPD</t>
  </si>
  <si>
    <t>Macquarie Group Capital Notes 4</t>
  </si>
  <si>
    <t>USD</t>
  </si>
  <si>
    <t xml:space="preserve">BetaShares U.S Dollar ETF </t>
  </si>
  <si>
    <t>QUS</t>
  </si>
  <si>
    <t xml:space="preserve">BetaShares S&amp;P 500 Equal Weight ETF </t>
  </si>
  <si>
    <t>PER0556AU</t>
  </si>
  <si>
    <t xml:space="preserve">Perpetual Diversified Real Return Fund </t>
  </si>
  <si>
    <t>HOW0002AU</t>
  </si>
  <si>
    <t xml:space="preserve">Pengana Axiom International Ethical Fund (Unhedged) </t>
  </si>
  <si>
    <t>HHA0002AU</t>
  </si>
  <si>
    <t>Pengana Axiom International Ethical Fund (Hedged)</t>
  </si>
  <si>
    <t xml:space="preserve">Vanguard MSCI Australian Small Companies Index </t>
  </si>
  <si>
    <t xml:space="preserve">International Shares - Ethical </t>
  </si>
  <si>
    <t>BetaShares Global Sustainability Leaders</t>
  </si>
  <si>
    <t>AKE</t>
  </si>
  <si>
    <t>Allkem Limited</t>
  </si>
  <si>
    <t>Insignia Financial</t>
  </si>
  <si>
    <t>WPR</t>
  </si>
  <si>
    <t>DXI</t>
  </si>
  <si>
    <t>SST0057AU</t>
  </si>
  <si>
    <t>ANZ Bank Capital Notes 7</t>
  </si>
  <si>
    <t>ANZ Bank Capital Notes 6</t>
  </si>
  <si>
    <t>CBAPK</t>
  </si>
  <si>
    <t xml:space="preserve">CommBank PERLS XIV Capital Notes </t>
  </si>
  <si>
    <t>SCH0047AU</t>
  </si>
  <si>
    <t>HACK</t>
  </si>
  <si>
    <t>BetaShares Global Cybersecurity ETF</t>
  </si>
  <si>
    <t>ACDC</t>
  </si>
  <si>
    <t>ETFS Battery Tech &amp; Lithium ETF</t>
  </si>
  <si>
    <t>APM</t>
  </si>
  <si>
    <t>APM Human Services</t>
  </si>
  <si>
    <t>CXO</t>
  </si>
  <si>
    <t>Core Lithium</t>
  </si>
  <si>
    <t>JDO</t>
  </si>
  <si>
    <t>Judo Cap Holdings</t>
  </si>
  <si>
    <t>LKE</t>
  </si>
  <si>
    <t>Lake Resources</t>
  </si>
  <si>
    <t>MAF</t>
  </si>
  <si>
    <t>MA Financial Group</t>
  </si>
  <si>
    <t>SQ2</t>
  </si>
  <si>
    <t>Block</t>
  </si>
  <si>
    <t>SYA</t>
  </si>
  <si>
    <t>Sayona Mining Ltd</t>
  </si>
  <si>
    <t>29M</t>
  </si>
  <si>
    <t>29Metalslimited</t>
  </si>
  <si>
    <t>ABB</t>
  </si>
  <si>
    <t>Aussie Broadband</t>
  </si>
  <si>
    <t>CXL</t>
  </si>
  <si>
    <t>Calix Limited</t>
  </si>
  <si>
    <t>JRV</t>
  </si>
  <si>
    <t>Jervois Global Ltd</t>
  </si>
  <si>
    <t>PWH</t>
  </si>
  <si>
    <t>Pwr Holdings Limited</t>
  </si>
  <si>
    <t>SDR</t>
  </si>
  <si>
    <t>Siteminder</t>
  </si>
  <si>
    <t>SYR</t>
  </si>
  <si>
    <t>Syrah Resources</t>
  </si>
  <si>
    <t>ZIP</t>
  </si>
  <si>
    <t>ZIP Co Ltd..</t>
  </si>
  <si>
    <t>MHHT</t>
  </si>
  <si>
    <t>FUEL</t>
  </si>
  <si>
    <t>BetaShares Global Energy Companies ETF - Currency Hedged</t>
  </si>
  <si>
    <t>CLNE</t>
  </si>
  <si>
    <t>VanEck Global Clean Energy ETF</t>
  </si>
  <si>
    <t>VISM</t>
  </si>
  <si>
    <t>Vanguard MSCI International Small Companies Index ETF</t>
  </si>
  <si>
    <t>QSML</t>
  </si>
  <si>
    <t>VanEck MSCI International Small Companies Quality ETF</t>
  </si>
  <si>
    <t>Investment Fees &amp; Costs (incl. performance fees)~ (% p.a.)</t>
  </si>
  <si>
    <t>Performance Fees~
(% p.a.)</t>
  </si>
  <si>
    <t>Buy-Sell Spread~</t>
  </si>
  <si>
    <t>Transaction costs~
(% p.a.)</t>
  </si>
  <si>
    <t>Gross Transaction Costs~
(% p.a.)</t>
  </si>
  <si>
    <t>~ The Investment fees and costs, the Performance fees, Buy/sell spreads, Transaction costs and Gross transaction costs data has been sourced from Morningstar Australasia Pty Limited  and the individual investment managers (as applicable). Investment fees and costs are inclusive of any performance fees. Gross transaction costs are inclusive of any buy-sell spread recovery.
© Morningstar Australasia Pty Limited. All rights reserved. The data and content contained herein are not guaranteed to be accurate, complete or timely. Neither Morningstar, nor its affiliates nor their content providers will have any liability for use or distribution of any of this information.</t>
  </si>
  <si>
    <t>NABPI</t>
  </si>
  <si>
    <t>NAB Capital Notes 6</t>
  </si>
  <si>
    <t>This document is issued by Oasis Fund Management Limited (Trustee) (ABN 38 106 045 050, RSE L0001755, AFSL 274331) for the Wealthtrac Superannuation Master Trust and Insignia Financial Ltd (Operator) (ABN 80 007 350 405, AFSL 230703) for the Wealthtrac Portfolio Service. The Trustee and Operator are members of the Insignia Financial Group of companies comprising Insignia Financial Ltd (ABN 49 100 103 722) (Insignia) and its related bodies corporate. Insignia, the Trustee, the Operator, and its related bodies corporate and associated entities do not guarantee the repayment of capital, the performance of, or any rate of return of an investment in the products issued by the Trustee and Operator. Such an investment is subject to investment risk and other risks, including delays in the repayment of capital and loss of income and principal invested. Past performance is not an indication of future performance.</t>
  </si>
  <si>
    <t xml:space="preserve"> -  Insignia Financial Ltd (Operator) (ABN 80 007 350 405, AFSL 230703)) as Operator of the Wealthtrac Portfolio Service</t>
  </si>
  <si>
    <t>** This investment is part of the Insignia Financial Group of companies comprising Insignia Financial Limited ABN 49 100 103 722 and its related bodies corporate (Insignia).</t>
  </si>
  <si>
    <t>Zurich Australia Limited</t>
  </si>
  <si>
    <t>92 000 010 195</t>
  </si>
  <si>
    <t>Macquarie Group Capital Notes 6</t>
  </si>
  <si>
    <t>Nickel Industries</t>
  </si>
  <si>
    <t>TLC</t>
  </si>
  <si>
    <t>The Lottery Corp</t>
  </si>
  <si>
    <t>WDS</t>
  </si>
  <si>
    <t>Woodside Energy</t>
  </si>
  <si>
    <t>LLL</t>
  </si>
  <si>
    <t>Leolithiumlimited</t>
  </si>
  <si>
    <r>
      <rPr>
        <sz val="10"/>
        <rFont val="Calibri"/>
        <family val="2"/>
      </rPr>
      <t>²</t>
    </r>
    <r>
      <rPr>
        <sz val="10"/>
        <rFont val="Arial"/>
        <family val="2"/>
      </rPr>
      <t xml:space="preserve"> Access to these investment options is restricted to clients of advisers authorised by DFA Australia Limited (the issuer of these options). Please contact your financial adviser or DFA Australia Limited directly for more information.</t>
    </r>
  </si>
  <si>
    <t>NNUK</t>
  </si>
  <si>
    <t>DFA4137AU</t>
  </si>
  <si>
    <t>Dimensional Sustainability World Equity Trust</t>
  </si>
  <si>
    <t>CBAPL</t>
  </si>
  <si>
    <t xml:space="preserve">CommBank PERLS XV Capital Notes </t>
  </si>
  <si>
    <t>BOQPG</t>
  </si>
  <si>
    <t>Bank of Queensland Capital Notes 3</t>
  </si>
  <si>
    <t>EVT Limited</t>
  </si>
  <si>
    <t>PXA</t>
  </si>
  <si>
    <t>Pexagroup</t>
  </si>
  <si>
    <t>Telstra Group</t>
  </si>
  <si>
    <t>VNT</t>
  </si>
  <si>
    <t>Ventiaservicesgroup</t>
  </si>
  <si>
    <t>Listed Australian Shares – S&amp;P/ASX 300^^ (201–300 by market cap)</t>
  </si>
  <si>
    <t>5EA</t>
  </si>
  <si>
    <t>5Eadvanced</t>
  </si>
  <si>
    <t>ACL</t>
  </si>
  <si>
    <t>Au Clinical Labs</t>
  </si>
  <si>
    <t>AGY</t>
  </si>
  <si>
    <t>Argosy Minerals Ltd</t>
  </si>
  <si>
    <t>ARU</t>
  </si>
  <si>
    <t>Arafura Rare Earths</t>
  </si>
  <si>
    <t>BOE</t>
  </si>
  <si>
    <t>Boss Energy Ltd</t>
  </si>
  <si>
    <t>DYL</t>
  </si>
  <si>
    <t>Deep Yellow Limited</t>
  </si>
  <si>
    <t>GRR</t>
  </si>
  <si>
    <t>Grange Resources.</t>
  </si>
  <si>
    <t>IHL</t>
  </si>
  <si>
    <t>Incannex Healthcare</t>
  </si>
  <si>
    <t>MCR</t>
  </si>
  <si>
    <t>Mincor Resources NL</t>
  </si>
  <si>
    <t>MGH</t>
  </si>
  <si>
    <t>Maas Group Holdings</t>
  </si>
  <si>
    <t>NEU</t>
  </si>
  <si>
    <t>Neuren Pharmaceut.</t>
  </si>
  <si>
    <t>NMT</t>
  </si>
  <si>
    <t>Neometals Ltd</t>
  </si>
  <si>
    <t>OFX</t>
  </si>
  <si>
    <t>OFX Group Ltd</t>
  </si>
  <si>
    <t>Perenti Limited</t>
  </si>
  <si>
    <t>SWM</t>
  </si>
  <si>
    <t>Seven West Media Ltd</t>
  </si>
  <si>
    <t>AGVT</t>
  </si>
  <si>
    <t>BetaShares Australian Government Bond ETF</t>
  </si>
  <si>
    <t>GGOV</t>
  </si>
  <si>
    <t>BetaShares US Treasury Bond 20+ Year (Hedged) ETF</t>
  </si>
  <si>
    <t>IHHY</t>
  </si>
  <si>
    <t>iShares Global High Yield Bond (Hedged) ETF</t>
  </si>
  <si>
    <t>IHEB</t>
  </si>
  <si>
    <t>iShares J.P Morgan USD Emerging Markets Bond (Hedged) ETF</t>
  </si>
  <si>
    <t>CBAPI</t>
  </si>
  <si>
    <t>CommBank PERLS XII Capital Notes</t>
  </si>
  <si>
    <t>MQGPF</t>
  </si>
  <si>
    <t>Bank of Queensland Capital Notes</t>
  </si>
  <si>
    <t>BOQPF</t>
  </si>
  <si>
    <t>MQGPC</t>
  </si>
  <si>
    <t>WBCPL</t>
  </si>
  <si>
    <t>Westpac Capital Notes 9</t>
  </si>
  <si>
    <t>IAGPE</t>
  </si>
  <si>
    <t>Insurance Australia Group Capital Notes 2</t>
  </si>
  <si>
    <t>ANZ Group Holdings</t>
  </si>
  <si>
    <t>HMC Capital Limited</t>
  </si>
  <si>
    <t>RGN</t>
  </si>
  <si>
    <t>Region Group</t>
  </si>
  <si>
    <t>HLI</t>
  </si>
  <si>
    <t>Helia Group Limited</t>
  </si>
  <si>
    <t>SVR</t>
  </si>
  <si>
    <t>Solvar Limited</t>
  </si>
  <si>
    <t>AN3PG</t>
  </si>
  <si>
    <t>AN3PH</t>
  </si>
  <si>
    <t>AN3PI</t>
  </si>
  <si>
    <t>AN3PJ</t>
  </si>
  <si>
    <t>AN3PK</t>
  </si>
  <si>
    <t>ANZ Capital Notes 8</t>
  </si>
  <si>
    <t>CGFPD</t>
  </si>
  <si>
    <t xml:space="preserve">Challenger Capital Notes 4 </t>
  </si>
  <si>
    <t>VanEck MSCI Multifactor Emerging Markets Equity ETF</t>
  </si>
  <si>
    <t>VanEck Video Gaming and Esports ETF</t>
  </si>
  <si>
    <t>VanEck Global Healthcare Leaders ETF</t>
  </si>
  <si>
    <t>VanEck FTSE Global Infrastructure (Hedged) ETF</t>
  </si>
  <si>
    <t>VanEck Morningstar Wide Moat ETF</t>
  </si>
  <si>
    <t>VanEck MSCI International Quality ETF</t>
  </si>
  <si>
    <t>VanEck FTSE International Property (Hedged) ETF</t>
  </si>
  <si>
    <t>VanEck MSCI International Sustainable Equity ETF</t>
  </si>
  <si>
    <t>EBO</t>
  </si>
  <si>
    <t>Ebos Group Ltd</t>
  </si>
  <si>
    <t>ADT</t>
  </si>
  <si>
    <t>Adriatic Metals</t>
  </si>
  <si>
    <t>BCB</t>
  </si>
  <si>
    <t>Bowen Coal Limited</t>
  </si>
  <si>
    <t>FPR</t>
  </si>
  <si>
    <t>Fleetpartners Group</t>
  </si>
  <si>
    <t>HAS</t>
  </si>
  <si>
    <t>Hastings Tech Met</t>
  </si>
  <si>
    <t>RIC</t>
  </si>
  <si>
    <t>Ridley Corporation</t>
  </si>
  <si>
    <t>RNU</t>
  </si>
  <si>
    <t>Renascor Res Ltd</t>
  </si>
  <si>
    <t>RSG</t>
  </si>
  <si>
    <t>Resolute Mining</t>
  </si>
  <si>
    <t>SLX</t>
  </si>
  <si>
    <t>Silex Systems</t>
  </si>
  <si>
    <t>TER</t>
  </si>
  <si>
    <t>Terracom Ltd</t>
  </si>
  <si>
    <t>TIE</t>
  </si>
  <si>
    <t>Tietto Minerals</t>
  </si>
  <si>
    <t>TLG</t>
  </si>
  <si>
    <t>Talga Group Ltd</t>
  </si>
  <si>
    <t>WBT</t>
  </si>
  <si>
    <t>Weebit Nano Ltd</t>
  </si>
  <si>
    <t>Date of Issue: July 2023</t>
  </si>
  <si>
    <t>WEALTHTRAC INVESTMENT MENU JULY 2023</t>
  </si>
  <si>
    <t>CBAPM</t>
  </si>
  <si>
    <t xml:space="preserve">CommBank PERLS XVI Capital Notes </t>
  </si>
  <si>
    <t>OnePath Wholesale Capital Stable Trust**</t>
  </si>
  <si>
    <t>Medium to high</t>
  </si>
  <si>
    <t>Optimix Wholesale Conservative Trust Class B Units**</t>
  </si>
  <si>
    <t>Perpetual Conservative Growth Fund</t>
  </si>
  <si>
    <t xml:space="preserve">abrdn Multi-Asset Income Fund </t>
  </si>
  <si>
    <t>OnePath Wholesale Balanced Trust**</t>
  </si>
  <si>
    <t>Optimix Wholesale Moderate Trust Class B Units**</t>
  </si>
  <si>
    <t>Perpetual Diversified Real Return Fund</t>
  </si>
  <si>
    <t>Schroder Real Return Fund</t>
  </si>
  <si>
    <t xml:space="preserve">abrdn Multi-Asset Real Return Fund (Class A) </t>
  </si>
  <si>
    <t xml:space="preserve">BlackRock Diversified ESG Growth Fund </t>
  </si>
  <si>
    <t>Dimensional World Allocation 70/30 Trust^^²</t>
  </si>
  <si>
    <t>OnePath Wholesale Managed Growth Trust**</t>
  </si>
  <si>
    <t>Optimix Wholesale Balanced Trust Class B Units**</t>
  </si>
  <si>
    <t>Optimix Wholesale Growth Trust Class B Units**</t>
  </si>
  <si>
    <t>Perpetual Balanced Growth Fund</t>
  </si>
  <si>
    <t>Russell Investments Ventura Growth 70 Fund - Class A </t>
  </si>
  <si>
    <t>Schroder Sustainable Growth Fund</t>
  </si>
  <si>
    <t>Vanguard Growth Index Fund</t>
  </si>
  <si>
    <t>OnePath Wholesale High Growth Trust**</t>
  </si>
  <si>
    <t>Optimix Wholesale High Growth Trust Class B Units**</t>
  </si>
  <si>
    <t xml:space="preserve">Russell Investments High Growth Fund Class A </t>
  </si>
  <si>
    <t>Vanguard Cash Reserve Fund</t>
  </si>
  <si>
    <t>Dimensional Short Term Fixed Interest Trust^^²</t>
  </si>
  <si>
    <t>Macquarie Corporate Bond Fund Class A Units</t>
  </si>
  <si>
    <t>Optimix Wholesale Australian Fixed Interest Trust Class B Units**</t>
  </si>
  <si>
    <t>Dimensional Five-Year Diversified Fixed Interest Trust^^²</t>
  </si>
  <si>
    <t>Dimensional Global Bond Trust^^²</t>
  </si>
  <si>
    <t>Dimensional Two-Year Sustainability Fixed Interest Trust AUD Class^^²</t>
  </si>
  <si>
    <t>T. Rowe Price Dynamic Global Bond Fund</t>
  </si>
  <si>
    <t>Franklin Australian Absolute Return Bond </t>
  </si>
  <si>
    <t>OnePath Wholesale Diversified Fixed Interest Trust**</t>
  </si>
  <si>
    <t>Perpetual Diversified Income Fund</t>
  </si>
  <si>
    <t xml:space="preserve">Ardea Real Outcome Fund                                </t>
  </si>
  <si>
    <t>Bentham Syndicated Loan Fund</t>
  </si>
  <si>
    <t>Dexus AREIT Fund</t>
  </si>
  <si>
    <t>Optimix Wholesale Property Trust Class B Units**</t>
  </si>
  <si>
    <t>UBS CBRE Property Securities Fund</t>
  </si>
  <si>
    <t>Dimensional Global Real Estate Trust^^²</t>
  </si>
  <si>
    <t>IOOF Specialist Property Fund**</t>
  </si>
  <si>
    <t>Macquarie Global Listed Real Estate Fund</t>
  </si>
  <si>
    <t>Quay Global Real Estate Fund (Unhedged)</t>
  </si>
  <si>
    <t>Resolution Capital Global Property Securities Fund (Unhedged) Series II</t>
  </si>
  <si>
    <t xml:space="preserve">UBS Clarion Global Property Securities Fund </t>
  </si>
  <si>
    <t>AMP Capital Core Property Fund Class A Units*</t>
  </si>
  <si>
    <t>AB Managed Volatility Equity Fund - MVE Class</t>
  </si>
  <si>
    <t>SGH Ex-20 Australian Equities Fund</t>
  </si>
  <si>
    <t>Allan Gray Australia Equity Fund</t>
  </si>
  <si>
    <t xml:space="preserve">Alphinity Australian Equity Fund </t>
  </si>
  <si>
    <t>Dimensional Australian Core Equity Trust^^²</t>
  </si>
  <si>
    <t>Dimensional Australian Large Company Trust^^²</t>
  </si>
  <si>
    <t>Dimensional Australian Value Trust^^²</t>
  </si>
  <si>
    <t>Fidelity Australian Opportunities Fund</t>
  </si>
  <si>
    <t>OnePath Sustainable Investments Wholesale Australian Share Trust**</t>
  </si>
  <si>
    <t>OnePath Wholesale Australian Share Trust**</t>
  </si>
  <si>
    <t>Optimix Wholesale Australian Share Trust Class B Units**</t>
  </si>
  <si>
    <t>Perpetual Australian Share Fund</t>
  </si>
  <si>
    <t>Perpetual Industrial Share Fund</t>
  </si>
  <si>
    <t>Realindex Australian Share Fund</t>
  </si>
  <si>
    <t>Solaris Core Australian Equity Fund PA</t>
  </si>
  <si>
    <t xml:space="preserve">State Street Australian Equity Fund </t>
  </si>
  <si>
    <t>T. Rowe Price Australian Equity Fund</t>
  </si>
  <si>
    <t>MLC Wholesale IncomeBuilder Fund™**</t>
  </si>
  <si>
    <t>OnePath Wholesale Blue Chip Imputation Trust**</t>
  </si>
  <si>
    <t xml:space="preserve">Plato Australian Shares Income Fund </t>
  </si>
  <si>
    <t>Antares Elite Opportunities Fund</t>
  </si>
  <si>
    <t>OnePath Wholesale Select Leaders Trust**</t>
  </si>
  <si>
    <t>Perpetual Concentrated Equity Fund</t>
  </si>
  <si>
    <t>Platypus Australian Equities Fund – Wholesale</t>
  </si>
  <si>
    <t>Australian Ethical Australian Shares Fund **</t>
  </si>
  <si>
    <t>Australian Ethical Diversified Shares Fund**</t>
  </si>
  <si>
    <t>Pendal Horizon Sustainable Australian Share Fund</t>
  </si>
  <si>
    <t>Perpetual ESG Australian Share Fund</t>
  </si>
  <si>
    <t xml:space="preserve">Perpetual Geared Australian Share Fund </t>
  </si>
  <si>
    <t xml:space="preserve">Kardinia Long Short Fund </t>
  </si>
  <si>
    <t>CC Sage Capital Absolute Return Fund </t>
  </si>
  <si>
    <t>Perpetual SHARE-PLUS Long-Short Fund</t>
  </si>
  <si>
    <t xml:space="preserve">abrdn Australian Small Companies Fund </t>
  </si>
  <si>
    <t>Celeste Australian Small Companies Fund</t>
  </si>
  <si>
    <t>Dimensional Australian Small Company Trust^^²</t>
  </si>
  <si>
    <t>Hyperion Small Growth Companies Fund</t>
  </si>
  <si>
    <t>Investors Mutual Australian Small Companies</t>
  </si>
  <si>
    <t>Macquarie Australian Small Companies Fund </t>
  </si>
  <si>
    <t xml:space="preserve">OC Premium Small Companies Fund </t>
  </si>
  <si>
    <t>OnePath Wholesale Emerging Companies Trust**</t>
  </si>
  <si>
    <t>Perpetual Smaller Companies Fund</t>
  </si>
  <si>
    <t>RealIndex Australian Small Companies - Class A</t>
  </si>
  <si>
    <t xml:space="preserve">SGH ICE </t>
  </si>
  <si>
    <t xml:space="preserve">AB Global Equities Fund </t>
  </si>
  <si>
    <t xml:space="preserve">abrdn International Equity Fund </t>
  </si>
  <si>
    <t xml:space="preserve">Antipodes Global Fund </t>
  </si>
  <si>
    <t xml:space="preserve">Arrowstreet Global Equity Fund </t>
  </si>
  <si>
    <t>Barrow Hanley Global Share Fund</t>
  </si>
  <si>
    <t xml:space="preserve">CFML Antipodes Global Fund </t>
  </si>
  <si>
    <t xml:space="preserve">CFML Aoris International SRI Fund </t>
  </si>
  <si>
    <t>Dimensional Global Core Equity Trust^^²</t>
  </si>
  <si>
    <t>Dimensional Global Large Company Trust^^²</t>
  </si>
  <si>
    <t>Dimensional Global Sustainability Trust Unhedged^^²</t>
  </si>
  <si>
    <t>Dimensional Global Value Trust^^²</t>
  </si>
  <si>
    <t>Fidelity Global Equities Fund</t>
  </si>
  <si>
    <t xml:space="preserve">FirstChoice Wholesale Geared Global Share Fund </t>
  </si>
  <si>
    <t>Optimix Wholesale Global Share Trust Class B Units**</t>
  </si>
  <si>
    <t xml:space="preserve">Perpetual Global Allocation Alpha Fund </t>
  </si>
  <si>
    <t>State Street Climate ESG International Equity Fund</t>
  </si>
  <si>
    <t>T. Rowe Price Global Equity Fund</t>
  </si>
  <si>
    <t>abrdn Sustainable International Equities Fund</t>
  </si>
  <si>
    <t>Dimensional Global Core Equity Trust - AUD Hedged^^²</t>
  </si>
  <si>
    <t>Dimensional Global Sustainability Trust AUD Hedged^^²</t>
  </si>
  <si>
    <t>Invesco Wholesale Global Opportunities Fund - Hedged</t>
  </si>
  <si>
    <t>Realindex Global Share Fund Hedged</t>
  </si>
  <si>
    <t xml:space="preserve">Russell Investments International Shares Fund - $A Hedged Class A </t>
  </si>
  <si>
    <t xml:space="preserve">abrdn Sustainable Asian Opportunities Fund </t>
  </si>
  <si>
    <t xml:space="preserve">abrdn Sustainable Emerging Opportunities Fund </t>
  </si>
  <si>
    <t>CFML ClearBridge RARE Emerging Markets Fund</t>
  </si>
  <si>
    <t>Dimensional Emerging Markets Value Trust^^²</t>
  </si>
  <si>
    <t xml:space="preserve">Fidelity Asia Fund                                               </t>
  </si>
  <si>
    <t>OnePath Wholesale Global Emerging Markets Share Trust**</t>
  </si>
  <si>
    <t>AMP Capital Core Infrastructure Fund Class A Units</t>
  </si>
  <si>
    <t xml:space="preserve">ClearBridge RARE Infrastructure Value Fund - Hedged </t>
  </si>
  <si>
    <t xml:space="preserve">ClearBridge RARE Infrastructure Value Fund - Unhedged </t>
  </si>
  <si>
    <t>Dimensional Global Small Company Trust^^²</t>
  </si>
  <si>
    <t>Lazard Global Small Companies Fund</t>
  </si>
  <si>
    <t>OnePath Wholesale Global Smaller Companies Trust Class B Units**</t>
  </si>
  <si>
    <t>Yarra Global Small Companies Fund (Optional)</t>
  </si>
  <si>
    <t>Apis Long/Short Fund - Wholesale*</t>
  </si>
  <si>
    <t>GMO Systematic Global Macro Trust</t>
  </si>
  <si>
    <t>Man AHL Alpha (AUD) Fund</t>
  </si>
  <si>
    <t>BlackRock iShares Enhanced Strategic Aggressive^^</t>
  </si>
  <si>
    <t>BlackRock iShares Enhanced Strategic Balanced^^</t>
  </si>
  <si>
    <t>BlackRock iShares Enhanced Strategic Conservative^^</t>
  </si>
  <si>
    <t>BlackRock iShares Enhanced Strategic Growth^^</t>
  </si>
  <si>
    <t>BlackRock iShares Enhanced Strategic Moderate^^</t>
  </si>
  <si>
    <t>Wealthtrac Balanced ^^</t>
  </si>
  <si>
    <t>Wealthtrac Conservative^^</t>
  </si>
  <si>
    <t>Wealthtrac Growth^^</t>
  </si>
  <si>
    <t>Wealthtrac High Growth^^</t>
  </si>
  <si>
    <t>Wealthtrac Moderate^^</t>
  </si>
  <si>
    <t>Antares Dividend Builder**^^</t>
  </si>
  <si>
    <t>Antares Elite Opportunities**^^</t>
  </si>
  <si>
    <t>DNR Capital Australian Equities High Conviction^^</t>
  </si>
  <si>
    <t>DNR Capital Australian Equities Income^^</t>
  </si>
  <si>
    <t>Morningstar Australian Shares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</si>
</sst>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0.00&quot;%&quot;"/>
  </numFmts>
  <fonts count="37" x14ac:knownFonts="1">
    <font>
      <sz val="10"/>
      <name val="Arial"/>
    </font>
    <font>
      <sz val="10"/>
      <color theme="1"/>
      <name val="Verdana"/>
      <family val="2"/>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52"/>
      <name val="Arial"/>
      <family val="2"/>
    </font>
    <font>
      <sz val="10"/>
      <color indexed="10"/>
      <name val="Arial"/>
      <family val="2"/>
    </font>
    <font>
      <sz val="10"/>
      <color indexed="8"/>
      <name val="Arial"/>
      <family val="2"/>
    </font>
    <font>
      <sz val="11"/>
      <color theme="1"/>
      <name val="Calibri"/>
      <family val="2"/>
      <scheme val="minor"/>
    </font>
    <font>
      <sz val="10"/>
      <name val="Arial"/>
      <family val="2"/>
    </font>
    <font>
      <b/>
      <sz val="14"/>
      <color theme="4"/>
      <name val="Arial"/>
      <family val="2"/>
    </font>
    <font>
      <b/>
      <sz val="14"/>
      <name val="Arial"/>
      <family val="2"/>
    </font>
    <font>
      <b/>
      <sz val="11"/>
      <name val="Arial"/>
      <family val="2"/>
    </font>
    <font>
      <b/>
      <i/>
      <sz val="12"/>
      <color theme="3" tint="0.39997558519241921"/>
      <name val="Arial"/>
      <family val="2"/>
    </font>
    <font>
      <b/>
      <i/>
      <sz val="10"/>
      <name val="Arial"/>
      <family val="2"/>
    </font>
    <font>
      <b/>
      <sz val="10"/>
      <color theme="0"/>
      <name val="Arial"/>
      <family val="2"/>
    </font>
    <font>
      <u/>
      <sz val="10"/>
      <color theme="10"/>
      <name val="Arial"/>
      <family val="2"/>
    </font>
    <font>
      <i/>
      <sz val="9"/>
      <name val="Arial"/>
      <family val="2"/>
    </font>
    <font>
      <u/>
      <sz val="10"/>
      <color indexed="12"/>
      <name val="Arial"/>
      <family val="2"/>
    </font>
    <font>
      <sz val="10"/>
      <color theme="1"/>
      <name val="Arial"/>
      <family val="2"/>
    </font>
    <font>
      <sz val="10"/>
      <color rgb="FFFF0000"/>
      <name val="Arial"/>
      <family val="2"/>
    </font>
    <font>
      <sz val="8"/>
      <color indexed="81"/>
      <name val="Tahoma"/>
      <family val="2"/>
    </font>
    <font>
      <u/>
      <sz val="7.5"/>
      <color indexed="12"/>
      <name val="Arial"/>
      <family val="2"/>
    </font>
    <font>
      <b/>
      <sz val="15"/>
      <color indexed="56"/>
      <name val="Calibri"/>
      <family val="2"/>
    </font>
    <font>
      <sz val="10"/>
      <name val="Trebuchet MS"/>
      <family val="2"/>
    </font>
    <font>
      <b/>
      <sz val="13"/>
      <color indexed="56"/>
      <name val="Calibri"/>
      <family val="2"/>
      <scheme val="minor"/>
    </font>
    <font>
      <u/>
      <sz val="10"/>
      <color theme="10"/>
      <name val="Trebuchet MS"/>
      <family val="2"/>
    </font>
    <font>
      <sz val="10"/>
      <name val="Calibri"/>
      <family val="2"/>
    </font>
    <font>
      <b/>
      <sz val="10"/>
      <color rgb="FFFF0000"/>
      <name val="Arial"/>
      <family val="2"/>
    </font>
    <font>
      <sz val="10"/>
      <color rgb="FF0070C0"/>
      <name val="Arial"/>
      <family val="2"/>
    </font>
    <font>
      <sz val="11"/>
      <color rgb="FF006100"/>
      <name val="Calibri"/>
      <family val="2"/>
      <scheme val="minor"/>
    </font>
    <font>
      <b/>
      <sz val="12"/>
      <color rgb="FF004165"/>
      <name val="Arial"/>
      <family val="2"/>
    </font>
    <font>
      <b/>
      <sz val="10"/>
      <color rgb="FF004165"/>
      <name val="Arial"/>
      <family val="2"/>
    </font>
    <font>
      <sz val="10"/>
      <color rgb="FF004165"/>
      <name val="Arial"/>
      <family val="2"/>
    </font>
    <font>
      <sz val="8"/>
      <name val="Arial"/>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00416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theme="4" tint="0.499984740745262"/>
      </bottom>
      <diagonal/>
    </border>
    <border>
      <left/>
      <right/>
      <top/>
      <bottom style="thick">
        <color indexed="62"/>
      </bottom>
      <diagonal/>
    </border>
    <border>
      <left/>
      <right/>
      <top/>
      <bottom style="thin">
        <color theme="3" tint="0.39997558519241921"/>
      </bottom>
      <diagonal/>
    </border>
    <border>
      <left/>
      <right/>
      <top style="thin">
        <color theme="3" tint="0.39997558519241921"/>
      </top>
      <bottom style="thin">
        <color theme="3" tint="0.39997558519241921"/>
      </bottom>
      <diagonal/>
    </border>
    <border>
      <left style="thin">
        <color indexed="64"/>
      </left>
      <right style="thin">
        <color indexed="64"/>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diagonal/>
    </border>
    <border>
      <left/>
      <right style="thin">
        <color theme="3" tint="0.39997558519241921"/>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3" tint="0.39994506668294322"/>
      </top>
      <bottom/>
      <diagonal/>
    </border>
    <border>
      <left/>
      <right/>
      <top style="thin">
        <color indexed="64"/>
      </top>
      <bottom/>
      <diagonal/>
    </border>
    <border>
      <left style="thin">
        <color theme="3" tint="0.39994506668294322"/>
      </left>
      <right/>
      <top style="thin">
        <color theme="3" tint="0.39994506668294322"/>
      </top>
      <bottom style="thin">
        <color theme="3" tint="0.39991454817346722"/>
      </bottom>
      <diagonal/>
    </border>
    <border>
      <left/>
      <right style="thin">
        <color theme="3" tint="0.39994506668294322"/>
      </right>
      <top style="thin">
        <color theme="3" tint="0.39994506668294322"/>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
      <left/>
      <right style="thin">
        <color theme="3" tint="0.39994506668294322"/>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top style="medium">
        <color theme="4"/>
      </top>
      <bottom style="medium">
        <color theme="4"/>
      </bottom>
      <diagonal/>
    </border>
    <border>
      <left/>
      <right style="thin">
        <color theme="3" tint="0.39994506668294322"/>
      </right>
      <top style="medium">
        <color theme="3" tint="0.39988402966399123"/>
      </top>
      <bottom style="medium">
        <color theme="3" tint="0.39988402966399123"/>
      </bottom>
      <diagonal/>
    </border>
    <border>
      <left style="thin">
        <color indexed="64"/>
      </left>
      <right style="thin">
        <color theme="3" tint="0.39994506668294322"/>
      </right>
      <top style="thin">
        <color indexed="64"/>
      </top>
      <bottom/>
      <diagonal/>
    </border>
    <border>
      <left/>
      <right/>
      <top style="medium">
        <color theme="3" tint="0.39988402966399123"/>
      </top>
      <bottom style="medium">
        <color theme="3" tint="0.39988402966399123"/>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style="thin">
        <color rgb="FF5BC6E8"/>
      </top>
      <bottom style="thin">
        <color rgb="FF5BC6E8"/>
      </bottom>
      <diagonal/>
    </border>
    <border>
      <left/>
      <right style="thin">
        <color indexed="64"/>
      </right>
      <top style="thin">
        <color indexed="64"/>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85351115451523"/>
      </top>
      <bottom style="thin">
        <color theme="3" tint="0.39985351115451523"/>
      </bottom>
      <diagonal/>
    </border>
    <border>
      <left/>
      <right style="thin">
        <color theme="3" tint="0.39985351115451523"/>
      </right>
      <top style="thin">
        <color theme="3" tint="0.39985351115451523"/>
      </top>
      <bottom style="thin">
        <color theme="3" tint="0.399853511154515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theme="3" tint="0.39991454817346722"/>
      </top>
      <bottom style="medium">
        <color theme="3" tint="0.39991454817346722"/>
      </bottom>
      <diagonal/>
    </border>
    <border>
      <left/>
      <right style="thin">
        <color theme="3" tint="0.39994506668294322"/>
      </right>
      <top style="medium">
        <color theme="3" tint="0.39991454817346722"/>
      </top>
      <bottom style="medium">
        <color theme="3" tint="0.39991454817346722"/>
      </bottom>
      <diagonal/>
    </border>
    <border>
      <left style="thin">
        <color theme="3" tint="0.39994506668294322"/>
      </left>
      <right/>
      <top/>
      <bottom style="thin">
        <color theme="3" tint="0.39994506668294322"/>
      </bottom>
      <diagonal/>
    </border>
    <border>
      <left/>
      <right style="thin">
        <color theme="3" tint="0.59996337778862885"/>
      </right>
      <top/>
      <bottom/>
      <diagonal/>
    </border>
    <border>
      <left style="thin">
        <color indexed="64"/>
      </left>
      <right style="thin">
        <color indexed="64"/>
      </right>
      <top style="thin">
        <color indexed="64"/>
      </top>
      <bottom style="medium">
        <color theme="3" tint="0.39988402966399123"/>
      </bottom>
      <diagonal/>
    </border>
    <border>
      <left style="medium">
        <color rgb="FF004165"/>
      </left>
      <right style="medium">
        <color rgb="FF004165"/>
      </right>
      <top style="medium">
        <color rgb="FF004165"/>
      </top>
      <bottom style="medium">
        <color rgb="FF00416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3" tint="0.39994506668294322"/>
      </left>
      <right/>
      <top style="medium">
        <color theme="3" tint="0.39991454817346722"/>
      </top>
      <bottom style="medium">
        <color theme="3" tint="0.39991454817346722"/>
      </bottom>
      <diagonal/>
    </border>
    <border>
      <left/>
      <right style="thin">
        <color theme="3" tint="0.39994506668294322"/>
      </right>
      <top/>
      <bottom style="thin">
        <color theme="3" tint="0.39994506668294322"/>
      </bottom>
      <diagonal/>
    </border>
    <border>
      <left style="thin">
        <color theme="3" tint="0.39994506668294322"/>
      </left>
      <right/>
      <top style="thin">
        <color theme="3" tint="0.39994506668294322"/>
      </top>
      <bottom/>
      <diagonal/>
    </border>
    <border>
      <left style="thin">
        <color theme="3" tint="0.39994506668294322"/>
      </left>
      <right/>
      <top/>
      <bottom/>
      <diagonal/>
    </border>
    <border>
      <left/>
      <right/>
      <top style="thin">
        <color theme="8"/>
      </top>
      <bottom style="thin">
        <color theme="8"/>
      </bottom>
      <diagonal/>
    </border>
    <border>
      <left/>
      <right/>
      <top style="thin">
        <color theme="3" tint="0.39997558519241921"/>
      </top>
      <bottom style="thin">
        <color theme="3" tint="0.39994506668294322"/>
      </bottom>
      <diagonal/>
    </border>
    <border>
      <left style="thin">
        <color indexed="64"/>
      </left>
      <right style="thin">
        <color indexed="64"/>
      </right>
      <top/>
      <bottom/>
      <diagonal/>
    </border>
    <border>
      <left/>
      <right/>
      <top style="thin">
        <color theme="8"/>
      </top>
      <bottom/>
      <diagonal/>
    </border>
    <border>
      <left/>
      <right/>
      <top style="thin">
        <color theme="3" tint="0.39994506668294322"/>
      </top>
      <bottom style="thin">
        <color theme="3" tint="0.39991454817346722"/>
      </bottom>
      <diagonal/>
    </border>
    <border>
      <left/>
      <right style="thin">
        <color theme="3" tint="0.39991454817346722"/>
      </right>
      <top style="thin">
        <color theme="3" tint="0.39994506668294322"/>
      </top>
      <bottom style="thin">
        <color theme="3" tint="0.39991454817346722"/>
      </bottom>
      <diagonal/>
    </border>
  </borders>
  <cellStyleXfs count="44">
    <xf numFmtId="0" fontId="0" fillId="0" borderId="0"/>
    <xf numFmtId="44" fontId="10" fillId="0" borderId="0" applyFont="0" applyFill="0" applyBorder="0" applyAlignment="0" applyProtection="0"/>
    <xf numFmtId="0" fontId="10" fillId="0" borderId="0"/>
    <xf numFmtId="0" fontId="5" fillId="0" borderId="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0" fontId="18" fillId="0" borderId="0" applyNumberForma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20" fillId="0" borderId="0" applyNumberFormat="0" applyFill="0" applyBorder="0" applyAlignment="0" applyProtection="0">
      <alignment vertical="top"/>
      <protection locked="0"/>
    </xf>
    <xf numFmtId="9" fontId="4" fillId="0" borderId="0" applyFont="0" applyFill="0" applyBorder="0" applyAlignment="0" applyProtection="0"/>
    <xf numFmtId="10" fontId="4" fillId="0" borderId="2" applyFont="0" applyFill="0" applyAlignment="0" applyProtection="0"/>
    <xf numFmtId="10" fontId="4" fillId="0" borderId="2" applyFont="0" applyFill="0" applyAlignment="0" applyProtection="0"/>
    <xf numFmtId="0" fontId="25" fillId="0" borderId="8" applyNumberFormat="0" applyFill="0" applyAlignment="0" applyProtection="0"/>
    <xf numFmtId="0" fontId="27" fillId="0" borderId="7" applyNumberFormat="0" applyFill="0" applyAlignment="0" applyProtection="0"/>
    <xf numFmtId="0" fontId="24" fillId="0" borderId="0" applyNumberFormat="0" applyFill="0" applyBorder="0" applyAlignment="0" applyProtection="0">
      <alignment vertical="top"/>
      <protection locked="0"/>
    </xf>
    <xf numFmtId="0" fontId="28" fillId="0" borderId="0" applyNumberFormat="0" applyFill="0" applyBorder="0" applyAlignment="0" applyProtection="0"/>
    <xf numFmtId="0" fontId="26" fillId="0" borderId="0"/>
    <xf numFmtId="0" fontId="3" fillId="0" borderId="0"/>
    <xf numFmtId="44" fontId="4" fillId="0" borderId="0" applyFont="0" applyFill="0" applyBorder="0" applyAlignment="0" applyProtection="0"/>
    <xf numFmtId="9" fontId="4"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9" fontId="2" fillId="0" borderId="0" applyFont="0" applyFill="0" applyBorder="0" applyAlignment="0" applyProtection="0"/>
    <xf numFmtId="43" fontId="4" fillId="0" borderId="0" applyFont="0" applyFill="0" applyBorder="0" applyAlignment="0" applyProtection="0"/>
    <xf numFmtId="0" fontId="2" fillId="0" borderId="0"/>
    <xf numFmtId="0" fontId="4" fillId="0" borderId="0"/>
    <xf numFmtId="0" fontId="4" fillId="0" borderId="0"/>
    <xf numFmtId="44"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9" fontId="2" fillId="0" borderId="0" applyFont="0" applyFill="0" applyBorder="0" applyAlignment="0" applyProtection="0"/>
    <xf numFmtId="0" fontId="32" fillId="7" borderId="0" applyNumberFormat="0" applyBorder="0" applyAlignment="0" applyProtection="0"/>
    <xf numFmtId="9" fontId="4" fillId="0" borderId="0" applyFont="0" applyFill="0" applyBorder="0" applyAlignment="0" applyProtection="0"/>
  </cellStyleXfs>
  <cellXfs count="362">
    <xf numFmtId="0" fontId="0" fillId="0" borderId="0" xfId="0"/>
    <xf numFmtId="0" fontId="0" fillId="0" borderId="0" xfId="0" applyAlignment="1">
      <alignment horizontal="center"/>
    </xf>
    <xf numFmtId="10" fontId="5" fillId="0" borderId="0" xfId="4" applyNumberFormat="1" applyFont="1" applyAlignment="1">
      <alignment horizontal="center"/>
    </xf>
    <xf numFmtId="0" fontId="6" fillId="0" borderId="0" xfId="0" applyFont="1"/>
    <xf numFmtId="10" fontId="5" fillId="0" borderId="0" xfId="4" applyNumberFormat="1" applyFont="1" applyFill="1" applyAlignment="1">
      <alignment horizontal="center"/>
    </xf>
    <xf numFmtId="10" fontId="5" fillId="0" borderId="0" xfId="4" quotePrefix="1" applyNumberFormat="1" applyFont="1" applyFill="1" applyAlignment="1">
      <alignment horizontal="center"/>
    </xf>
    <xf numFmtId="10" fontId="6" fillId="0" borderId="0" xfId="4" applyNumberFormat="1" applyFont="1" applyFill="1" applyAlignment="1">
      <alignment horizontal="center"/>
    </xf>
    <xf numFmtId="0" fontId="5" fillId="0" borderId="0" xfId="0" applyFont="1" applyAlignment="1">
      <alignment horizontal="center"/>
    </xf>
    <xf numFmtId="0" fontId="5" fillId="0" borderId="0" xfId="0" quotePrefix="1" applyFont="1" applyAlignment="1">
      <alignment horizontal="center"/>
    </xf>
    <xf numFmtId="14" fontId="0" fillId="0" borderId="0" xfId="0" applyNumberFormat="1" applyAlignment="1">
      <alignment horizontal="center"/>
    </xf>
    <xf numFmtId="0" fontId="5" fillId="0" borderId="0" xfId="0" applyFont="1"/>
    <xf numFmtId="0" fontId="7" fillId="0" borderId="0" xfId="0" applyFont="1"/>
    <xf numFmtId="10" fontId="0" fillId="0" borderId="0" xfId="0" applyNumberFormat="1"/>
    <xf numFmtId="10" fontId="4" fillId="0" borderId="0" xfId="4" applyNumberFormat="1" applyFont="1" applyFill="1" applyAlignment="1">
      <alignment horizontal="center"/>
    </xf>
    <xf numFmtId="0" fontId="0" fillId="0" borderId="0" xfId="0" applyAlignment="1">
      <alignment horizontal="left"/>
    </xf>
    <xf numFmtId="10" fontId="8" fillId="0" borderId="0" xfId="4" applyNumberFormat="1" applyFont="1" applyFill="1" applyAlignment="1">
      <alignment horizontal="center"/>
    </xf>
    <xf numFmtId="0" fontId="8" fillId="0" borderId="0" xfId="0" applyFont="1"/>
    <xf numFmtId="0" fontId="5" fillId="0" borderId="0" xfId="4" applyNumberFormat="1" applyFont="1" applyFill="1" applyBorder="1" applyAlignment="1">
      <alignment horizontal="center"/>
    </xf>
    <xf numFmtId="10" fontId="6" fillId="0" borderId="0" xfId="0" applyNumberFormat="1" applyFont="1" applyAlignment="1">
      <alignment horizontal="center"/>
    </xf>
    <xf numFmtId="0" fontId="9" fillId="0" borderId="0" xfId="0" applyFont="1" applyAlignment="1">
      <alignment horizontal="center"/>
    </xf>
    <xf numFmtId="0" fontId="4" fillId="0" borderId="0" xfId="8"/>
    <xf numFmtId="0" fontId="4" fillId="0" borderId="0" xfId="8" applyAlignment="1">
      <alignment horizontal="center"/>
    </xf>
    <xf numFmtId="0" fontId="4" fillId="0" borderId="0" xfId="8" applyAlignment="1">
      <alignment wrapText="1"/>
    </xf>
    <xf numFmtId="10" fontId="4" fillId="0" borderId="0" xfId="9" applyNumberFormat="1" applyFont="1" applyAlignment="1">
      <alignment horizontal="left"/>
    </xf>
    <xf numFmtId="164" fontId="4" fillId="0" borderId="0" xfId="9" applyNumberFormat="1" applyFont="1" applyAlignment="1">
      <alignment horizontal="center"/>
    </xf>
    <xf numFmtId="0" fontId="15" fillId="0" borderId="0" xfId="0" applyFont="1"/>
    <xf numFmtId="0" fontId="4" fillId="0" borderId="0" xfId="8" applyAlignment="1">
      <alignment horizontal="left"/>
    </xf>
    <xf numFmtId="10" fontId="4" fillId="0" borderId="0" xfId="4" applyNumberFormat="1" applyFont="1" applyAlignment="1">
      <alignment horizontal="left"/>
    </xf>
    <xf numFmtId="164" fontId="4" fillId="0" borderId="0" xfId="4" applyNumberFormat="1" applyFont="1" applyAlignment="1">
      <alignment horizontal="center"/>
    </xf>
    <xf numFmtId="164" fontId="4" fillId="0" borderId="0" xfId="4" applyNumberFormat="1" applyFont="1" applyFill="1" applyAlignment="1">
      <alignment horizontal="center"/>
    </xf>
    <xf numFmtId="10" fontId="4" fillId="0" borderId="0" xfId="4" applyNumberFormat="1" applyFont="1" applyFill="1" applyAlignment="1">
      <alignment horizontal="left"/>
    </xf>
    <xf numFmtId="0" fontId="4" fillId="0" borderId="0" xfId="4" applyNumberFormat="1" applyFont="1" applyFill="1" applyBorder="1" applyAlignment="1">
      <alignment horizontal="center"/>
    </xf>
    <xf numFmtId="0" fontId="4" fillId="0" borderId="0" xfId="8" quotePrefix="1" applyAlignment="1">
      <alignment horizontal="left"/>
    </xf>
    <xf numFmtId="0" fontId="4" fillId="0" borderId="0" xfId="8" quotePrefix="1" applyAlignment="1">
      <alignment horizontal="center"/>
    </xf>
    <xf numFmtId="0" fontId="5" fillId="0" borderId="0" xfId="0" applyFont="1" applyAlignment="1">
      <alignment horizontal="left"/>
    </xf>
    <xf numFmtId="14" fontId="5" fillId="0" borderId="0" xfId="0" quotePrefix="1" applyNumberFormat="1" applyFont="1" applyAlignment="1">
      <alignment horizontal="left"/>
    </xf>
    <xf numFmtId="10" fontId="5" fillId="0" borderId="0" xfId="4" applyNumberFormat="1" applyFont="1" applyFill="1" applyAlignment="1">
      <alignment horizontal="left"/>
    </xf>
    <xf numFmtId="0" fontId="4" fillId="0" borderId="0" xfId="0" applyFont="1"/>
    <xf numFmtId="0" fontId="4" fillId="0" borderId="0" xfId="0" applyFont="1" applyAlignment="1">
      <alignment horizontal="left"/>
    </xf>
    <xf numFmtId="0" fontId="4" fillId="0" borderId="0" xfId="0" applyFont="1" applyAlignment="1">
      <alignment horizontal="center"/>
    </xf>
    <xf numFmtId="9" fontId="6" fillId="0" borderId="4" xfId="0" applyNumberFormat="1" applyFont="1" applyBorder="1" applyAlignment="1">
      <alignment horizontal="center"/>
    </xf>
    <xf numFmtId="0" fontId="6" fillId="5" borderId="1" xfId="0" applyFont="1" applyFill="1" applyBorder="1" applyAlignment="1">
      <alignment horizontal="center"/>
    </xf>
    <xf numFmtId="10" fontId="6" fillId="5" borderId="1" xfId="0" applyNumberFormat="1" applyFont="1" applyFill="1" applyBorder="1" applyAlignment="1">
      <alignment horizontal="center"/>
    </xf>
    <xf numFmtId="9" fontId="6" fillId="5" borderId="1" xfId="0" applyNumberFormat="1" applyFont="1" applyFill="1" applyBorder="1" applyAlignment="1">
      <alignment horizontal="center"/>
    </xf>
    <xf numFmtId="9" fontId="6" fillId="5" borderId="6" xfId="0" applyNumberFormat="1" applyFont="1" applyFill="1" applyBorder="1" applyAlignment="1">
      <alignment horizontal="center" wrapText="1"/>
    </xf>
    <xf numFmtId="10" fontId="6" fillId="5" borderId="1" xfId="6" applyNumberFormat="1" applyFont="1" applyFill="1" applyBorder="1" applyAlignment="1">
      <alignment horizontal="center" wrapText="1"/>
    </xf>
    <xf numFmtId="10" fontId="6" fillId="0" borderId="0" xfId="4" quotePrefix="1" applyNumberFormat="1" applyFont="1" applyFill="1" applyAlignment="1">
      <alignment horizontal="center"/>
    </xf>
    <xf numFmtId="10" fontId="0" fillId="0" borderId="0" xfId="4" quotePrefix="1" applyNumberFormat="1" applyFont="1" applyFill="1" applyAlignment="1">
      <alignment horizontal="center"/>
    </xf>
    <xf numFmtId="9" fontId="6" fillId="0" borderId="0" xfId="4" applyFont="1" applyFill="1" applyAlignment="1">
      <alignment horizontal="center"/>
    </xf>
    <xf numFmtId="9" fontId="4" fillId="0" borderId="0" xfId="4" applyFont="1" applyFill="1" applyAlignment="1">
      <alignment horizontal="center"/>
    </xf>
    <xf numFmtId="10" fontId="4" fillId="0" borderId="0" xfId="4" applyNumberFormat="1" applyFont="1" applyFill="1" applyBorder="1" applyAlignment="1">
      <alignment horizontal="center"/>
    </xf>
    <xf numFmtId="9" fontId="6" fillId="0" borderId="0" xfId="0" applyNumberFormat="1" applyFont="1" applyAlignment="1">
      <alignment horizontal="center"/>
    </xf>
    <xf numFmtId="0" fontId="4" fillId="0" borderId="0" xfId="0" quotePrefix="1" applyFont="1" applyAlignment="1">
      <alignment horizontal="center"/>
    </xf>
    <xf numFmtId="9" fontId="6" fillId="0" borderId="0" xfId="6" applyFont="1" applyFill="1" applyAlignment="1">
      <alignment horizontal="center"/>
    </xf>
    <xf numFmtId="9" fontId="0" fillId="0" borderId="0" xfId="4" applyFont="1" applyFill="1" applyAlignment="1">
      <alignment horizontal="center"/>
    </xf>
    <xf numFmtId="10" fontId="0" fillId="0" borderId="0" xfId="4" applyNumberFormat="1" applyFont="1" applyFill="1" applyAlignment="1">
      <alignment horizontal="center"/>
    </xf>
    <xf numFmtId="10" fontId="4" fillId="0" borderId="0" xfId="4" applyNumberFormat="1" applyFont="1" applyFill="1"/>
    <xf numFmtId="10" fontId="4" fillId="0" borderId="0" xfId="4" applyNumberFormat="1" applyFont="1" applyAlignment="1">
      <alignment horizontal="center"/>
    </xf>
    <xf numFmtId="9" fontId="0" fillId="0" borderId="0" xfId="4" applyFont="1" applyAlignment="1">
      <alignment horizontal="center"/>
    </xf>
    <xf numFmtId="10" fontId="4" fillId="0" borderId="0" xfId="4" applyNumberFormat="1" applyFont="1"/>
    <xf numFmtId="14" fontId="4" fillId="0" borderId="0" xfId="0" applyNumberFormat="1" applyFont="1" applyAlignment="1">
      <alignment horizontal="center"/>
    </xf>
    <xf numFmtId="14" fontId="4" fillId="0" borderId="0" xfId="0" quotePrefix="1" applyNumberFormat="1" applyFont="1" applyAlignment="1">
      <alignment horizontal="center"/>
    </xf>
    <xf numFmtId="10" fontId="4" fillId="0" borderId="0" xfId="4" quotePrefix="1" applyNumberFormat="1" applyFont="1" applyFill="1" applyAlignment="1">
      <alignment horizontal="center"/>
    </xf>
    <xf numFmtId="0" fontId="4" fillId="0" borderId="0" xfId="0" quotePrefix="1" applyFont="1" applyAlignment="1">
      <alignment horizontal="left"/>
    </xf>
    <xf numFmtId="1" fontId="0" fillId="6" borderId="0" xfId="0" applyNumberFormat="1" applyFill="1" applyAlignment="1">
      <alignment horizontal="center"/>
    </xf>
    <xf numFmtId="1" fontId="4" fillId="0" borderId="0" xfId="4" applyNumberFormat="1" applyFont="1" applyFill="1" applyAlignment="1">
      <alignment horizontal="center"/>
    </xf>
    <xf numFmtId="1" fontId="0" fillId="0" borderId="0" xfId="0" applyNumberFormat="1" applyAlignment="1">
      <alignment horizontal="left"/>
    </xf>
    <xf numFmtId="1" fontId="5" fillId="0" borderId="0" xfId="4" applyNumberFormat="1" applyFont="1" applyFill="1" applyBorder="1" applyAlignment="1">
      <alignment horizontal="center"/>
    </xf>
    <xf numFmtId="1" fontId="0" fillId="0" borderId="0" xfId="0" applyNumberFormat="1" applyAlignment="1">
      <alignment horizontal="center"/>
    </xf>
    <xf numFmtId="14" fontId="30" fillId="0" borderId="0" xfId="0" applyNumberFormat="1" applyFont="1" applyAlignment="1">
      <alignment horizontal="left"/>
    </xf>
    <xf numFmtId="10" fontId="4" fillId="0" borderId="0" xfId="4" quotePrefix="1" applyNumberFormat="1" applyFont="1" applyFill="1" applyAlignment="1">
      <alignment horizontal="left"/>
    </xf>
    <xf numFmtId="10" fontId="4" fillId="0" borderId="0" xfId="9" applyNumberFormat="1" applyFont="1" applyFill="1" applyAlignment="1">
      <alignment horizontal="left"/>
    </xf>
    <xf numFmtId="164" fontId="4" fillId="0" borderId="0" xfId="9" applyNumberFormat="1" applyFont="1" applyFill="1" applyAlignment="1">
      <alignment horizontal="center"/>
    </xf>
    <xf numFmtId="0" fontId="12" fillId="6" borderId="0" xfId="0" applyFont="1" applyFill="1" applyAlignment="1">
      <alignment horizontal="left"/>
    </xf>
    <xf numFmtId="0" fontId="4" fillId="6" borderId="0" xfId="8" applyFill="1"/>
    <xf numFmtId="0" fontId="14" fillId="6" borderId="0" xfId="0" applyFont="1" applyFill="1" applyAlignment="1">
      <alignment horizontal="left"/>
    </xf>
    <xf numFmtId="0" fontId="15" fillId="6" borderId="0" xfId="0" applyFont="1" applyFill="1"/>
    <xf numFmtId="0" fontId="18" fillId="6" borderId="0" xfId="10" applyFill="1" applyAlignment="1">
      <alignment horizontal="left"/>
    </xf>
    <xf numFmtId="10" fontId="5" fillId="6" borderId="0" xfId="4" applyNumberFormat="1" applyFont="1" applyFill="1" applyBorder="1" applyAlignment="1">
      <alignment horizontal="center"/>
    </xf>
    <xf numFmtId="10" fontId="4" fillId="6" borderId="0" xfId="4" applyNumberFormat="1" applyFont="1" applyFill="1" applyBorder="1" applyAlignment="1">
      <alignment horizontal="center"/>
    </xf>
    <xf numFmtId="0" fontId="6" fillId="0" borderId="0" xfId="8" applyFont="1" applyAlignment="1">
      <alignment horizontal="left"/>
    </xf>
    <xf numFmtId="0" fontId="6" fillId="0" borderId="0" xfId="8" applyFont="1"/>
    <xf numFmtId="1" fontId="4" fillId="0" borderId="0" xfId="8" applyNumberFormat="1" applyAlignment="1">
      <alignment horizontal="center"/>
    </xf>
    <xf numFmtId="1" fontId="4" fillId="0" borderId="0" xfId="4" quotePrefix="1" applyNumberFormat="1" applyFont="1" applyFill="1" applyAlignment="1">
      <alignment horizontal="center"/>
    </xf>
    <xf numFmtId="1" fontId="4" fillId="0" borderId="0" xfId="8" quotePrefix="1" applyNumberFormat="1" applyAlignment="1">
      <alignment horizontal="center"/>
    </xf>
    <xf numFmtId="14" fontId="4" fillId="0" borderId="0" xfId="8" quotePrefix="1" applyNumberFormat="1" applyAlignment="1">
      <alignment horizontal="center"/>
    </xf>
    <xf numFmtId="14" fontId="4" fillId="0" borderId="0" xfId="8" quotePrefix="1" applyNumberFormat="1" applyAlignment="1">
      <alignment horizontal="left"/>
    </xf>
    <xf numFmtId="0" fontId="7" fillId="0" borderId="0" xfId="8" applyFont="1"/>
    <xf numFmtId="14" fontId="4" fillId="0" borderId="0" xfId="8" applyNumberFormat="1" applyAlignment="1">
      <alignment horizontal="center"/>
    </xf>
    <xf numFmtId="14" fontId="4" fillId="0" borderId="0" xfId="8" applyNumberFormat="1" applyAlignment="1">
      <alignment horizontal="left"/>
    </xf>
    <xf numFmtId="1" fontId="4" fillId="0" borderId="0" xfId="0" quotePrefix="1" applyNumberFormat="1" applyFont="1" applyAlignment="1">
      <alignment horizontal="center"/>
    </xf>
    <xf numFmtId="14" fontId="31" fillId="0" borderId="0" xfId="0" quotePrefix="1" applyNumberFormat="1" applyFont="1" applyAlignment="1">
      <alignment horizontal="center"/>
    </xf>
    <xf numFmtId="0" fontId="6" fillId="0" borderId="0" xfId="0" applyFont="1" applyAlignment="1">
      <alignment horizontal="center"/>
    </xf>
    <xf numFmtId="0" fontId="31" fillId="0" borderId="0" xfId="0" applyFont="1" applyAlignment="1">
      <alignment horizontal="center"/>
    </xf>
    <xf numFmtId="0" fontId="5" fillId="6" borderId="0" xfId="0" applyFont="1" applyFill="1" applyAlignment="1">
      <alignment horizontal="left"/>
    </xf>
    <xf numFmtId="0" fontId="12" fillId="6" borderId="12" xfId="0" applyFont="1" applyFill="1" applyBorder="1" applyAlignment="1">
      <alignment horizontal="left"/>
    </xf>
    <xf numFmtId="0" fontId="5" fillId="6" borderId="13" xfId="0" applyFont="1" applyFill="1" applyBorder="1" applyAlignment="1">
      <alignment horizontal="left"/>
    </xf>
    <xf numFmtId="10" fontId="5" fillId="6" borderId="13" xfId="4" applyNumberFormat="1" applyFont="1" applyFill="1" applyBorder="1" applyAlignment="1">
      <alignment horizontal="center"/>
    </xf>
    <xf numFmtId="1" fontId="0" fillId="6" borderId="13" xfId="0" applyNumberFormat="1" applyFill="1" applyBorder="1" applyAlignment="1">
      <alignment horizontal="center"/>
    </xf>
    <xf numFmtId="0" fontId="0" fillId="6" borderId="14" xfId="0" applyFill="1" applyBorder="1" applyAlignment="1">
      <alignment horizontal="center"/>
    </xf>
    <xf numFmtId="0" fontId="14" fillId="6" borderId="15" xfId="0" applyFont="1" applyFill="1" applyBorder="1" applyAlignment="1">
      <alignment horizontal="left"/>
    </xf>
    <xf numFmtId="0" fontId="0" fillId="6" borderId="16" xfId="0" applyFill="1" applyBorder="1" applyAlignment="1">
      <alignment horizontal="center"/>
    </xf>
    <xf numFmtId="0" fontId="4" fillId="6" borderId="0" xfId="8" applyFill="1" applyAlignment="1">
      <alignment horizontal="center"/>
    </xf>
    <xf numFmtId="10" fontId="4" fillId="6" borderId="0" xfId="4" applyNumberFormat="1" applyFont="1" applyFill="1" applyBorder="1" applyAlignment="1">
      <alignment horizontal="left"/>
    </xf>
    <xf numFmtId="14" fontId="4" fillId="6" borderId="0" xfId="8" applyNumberFormat="1" applyFill="1" applyAlignment="1">
      <alignment horizontal="left"/>
    </xf>
    <xf numFmtId="0" fontId="4" fillId="6" borderId="13" xfId="8" applyFill="1" applyBorder="1"/>
    <xf numFmtId="0" fontId="4" fillId="6" borderId="13" xfId="8" applyFill="1" applyBorder="1" applyAlignment="1">
      <alignment horizontal="center"/>
    </xf>
    <xf numFmtId="10" fontId="4" fillId="6" borderId="13" xfId="4" applyNumberFormat="1" applyFont="1" applyFill="1" applyBorder="1" applyAlignment="1">
      <alignment horizontal="left"/>
    </xf>
    <xf numFmtId="0" fontId="14" fillId="6" borderId="15" xfId="8" applyFont="1" applyFill="1" applyBorder="1" applyAlignment="1">
      <alignment horizontal="left"/>
    </xf>
    <xf numFmtId="164" fontId="4" fillId="6" borderId="14" xfId="4" applyNumberFormat="1" applyFont="1" applyFill="1" applyBorder="1" applyAlignment="1">
      <alignment horizontal="center"/>
    </xf>
    <xf numFmtId="164" fontId="4" fillId="6" borderId="16" xfId="4" applyNumberFormat="1" applyFont="1" applyFill="1" applyBorder="1" applyAlignment="1">
      <alignment horizontal="center"/>
    </xf>
    <xf numFmtId="0" fontId="4" fillId="6" borderId="0" xfId="8" applyFill="1" applyAlignment="1">
      <alignment horizontal="left"/>
    </xf>
    <xf numFmtId="0" fontId="0" fillId="0" borderId="0" xfId="0" applyAlignment="1">
      <alignment wrapText="1"/>
    </xf>
    <xf numFmtId="0" fontId="15" fillId="6" borderId="0" xfId="8" applyFont="1" applyFill="1"/>
    <xf numFmtId="10" fontId="4" fillId="6" borderId="2" xfId="4" applyNumberFormat="1" applyFont="1" applyFill="1" applyBorder="1" applyAlignment="1">
      <alignment horizontal="left"/>
    </xf>
    <xf numFmtId="0" fontId="4" fillId="6" borderId="0" xfId="0" applyFont="1" applyFill="1" applyAlignment="1">
      <alignment horizontal="left"/>
    </xf>
    <xf numFmtId="0" fontId="4" fillId="0" borderId="2" xfId="0" applyFont="1" applyBorder="1" applyAlignment="1">
      <alignment horizontal="left"/>
    </xf>
    <xf numFmtId="164" fontId="4" fillId="0" borderId="0" xfId="4" applyNumberFormat="1" applyFont="1" applyFill="1" applyBorder="1" applyAlignment="1">
      <alignment horizontal="center"/>
    </xf>
    <xf numFmtId="14" fontId="4" fillId="0" borderId="0" xfId="0" quotePrefix="1" applyNumberFormat="1" applyFont="1" applyAlignment="1">
      <alignment horizontal="left"/>
    </xf>
    <xf numFmtId="0" fontId="31" fillId="0" borderId="0" xfId="0" applyFont="1" applyAlignment="1">
      <alignment horizontal="left" vertical="center"/>
    </xf>
    <xf numFmtId="0" fontId="31" fillId="0" borderId="0" xfId="0" quotePrefix="1" applyFont="1" applyAlignment="1">
      <alignment horizontal="center"/>
    </xf>
    <xf numFmtId="10" fontId="4" fillId="3" borderId="29" xfId="4" applyNumberFormat="1" applyFont="1" applyFill="1" applyBorder="1" applyAlignment="1">
      <alignment horizontal="center" vertical="center"/>
    </xf>
    <xf numFmtId="0" fontId="4" fillId="3" borderId="32" xfId="0" applyFont="1" applyFill="1" applyBorder="1" applyAlignment="1">
      <alignment horizontal="center"/>
    </xf>
    <xf numFmtId="14" fontId="6" fillId="3" borderId="32" xfId="0" applyNumberFormat="1" applyFont="1" applyFill="1" applyBorder="1" applyAlignment="1">
      <alignment horizontal="left"/>
    </xf>
    <xf numFmtId="1" fontId="4" fillId="3" borderId="32" xfId="0" applyNumberFormat="1" applyFont="1" applyFill="1" applyBorder="1" applyAlignment="1">
      <alignment horizontal="center"/>
    </xf>
    <xf numFmtId="0" fontId="4" fillId="3" borderId="30" xfId="0" applyFont="1" applyFill="1" applyBorder="1" applyAlignment="1">
      <alignment horizontal="center"/>
    </xf>
    <xf numFmtId="14" fontId="6" fillId="3" borderId="32" xfId="0" applyNumberFormat="1" applyFont="1" applyFill="1" applyBorder="1" applyAlignment="1">
      <alignment horizontal="left" vertical="center"/>
    </xf>
    <xf numFmtId="0" fontId="0" fillId="6" borderId="16" xfId="0" applyFill="1" applyBorder="1" applyAlignment="1">
      <alignment horizontal="left"/>
    </xf>
    <xf numFmtId="0" fontId="15" fillId="6" borderId="15" xfId="0" applyFont="1" applyFill="1" applyBorder="1" applyAlignment="1">
      <alignment horizontal="left"/>
    </xf>
    <xf numFmtId="14" fontId="0" fillId="6" borderId="0" xfId="0" applyNumberFormat="1" applyFill="1" applyAlignment="1">
      <alignment horizontal="center"/>
    </xf>
    <xf numFmtId="1" fontId="0" fillId="6" borderId="0" xfId="0" applyNumberFormat="1" applyFill="1" applyAlignment="1">
      <alignment horizontal="left"/>
    </xf>
    <xf numFmtId="0" fontId="15" fillId="0" borderId="0" xfId="8" applyFont="1"/>
    <xf numFmtId="0" fontId="17" fillId="2" borderId="20" xfId="8" applyFont="1" applyFill="1" applyBorder="1" applyAlignment="1">
      <alignment horizontal="center" wrapText="1"/>
    </xf>
    <xf numFmtId="10" fontId="17" fillId="2" borderId="11" xfId="8" applyNumberFormat="1" applyFont="1" applyFill="1" applyBorder="1" applyAlignment="1">
      <alignment horizontal="center" vertical="center" wrapText="1"/>
    </xf>
    <xf numFmtId="10" fontId="17" fillId="2" borderId="1" xfId="8" applyNumberFormat="1" applyFont="1" applyFill="1" applyBorder="1" applyAlignment="1">
      <alignment horizontal="center" vertical="center" wrapText="1"/>
    </xf>
    <xf numFmtId="0" fontId="12" fillId="6" borderId="17" xfId="0" applyFont="1" applyFill="1" applyBorder="1" applyAlignment="1">
      <alignment horizontal="left"/>
    </xf>
    <xf numFmtId="0" fontId="4" fillId="6" borderId="20" xfId="8" applyFill="1" applyBorder="1" applyAlignment="1">
      <alignment horizontal="left"/>
    </xf>
    <xf numFmtId="10" fontId="4" fillId="6" borderId="17" xfId="4" applyNumberFormat="1" applyFont="1" applyFill="1" applyBorder="1" applyAlignment="1">
      <alignment horizontal="center"/>
    </xf>
    <xf numFmtId="10" fontId="4" fillId="6" borderId="20" xfId="4" applyNumberFormat="1" applyFont="1" applyFill="1" applyBorder="1" applyAlignment="1">
      <alignment horizontal="center"/>
    </xf>
    <xf numFmtId="1" fontId="4" fillId="6" borderId="37" xfId="8" applyNumberFormat="1" applyFill="1" applyBorder="1" applyAlignment="1">
      <alignment horizontal="center"/>
    </xf>
    <xf numFmtId="0" fontId="14" fillId="6" borderId="41" xfId="8" applyFont="1" applyFill="1" applyBorder="1" applyAlignment="1">
      <alignment horizontal="left"/>
    </xf>
    <xf numFmtId="1" fontId="4" fillId="6" borderId="42" xfId="8" applyNumberFormat="1" applyFill="1" applyBorder="1" applyAlignment="1">
      <alignment horizontal="center"/>
    </xf>
    <xf numFmtId="1" fontId="17" fillId="2" borderId="1" xfId="8" applyNumberFormat="1" applyFont="1" applyFill="1" applyBorder="1" applyAlignment="1">
      <alignment horizontal="center" vertical="center" wrapText="1"/>
    </xf>
    <xf numFmtId="0" fontId="4" fillId="6" borderId="18" xfId="8" applyFill="1" applyBorder="1" applyAlignment="1">
      <alignment horizontal="left"/>
    </xf>
    <xf numFmtId="0" fontId="4" fillId="6" borderId="41" xfId="8" applyFill="1" applyBorder="1" applyAlignment="1">
      <alignment horizontal="center"/>
    </xf>
    <xf numFmtId="0" fontId="4" fillId="6" borderId="11" xfId="8" applyFill="1" applyBorder="1" applyAlignment="1">
      <alignment horizontal="left"/>
    </xf>
    <xf numFmtId="9" fontId="4" fillId="0" borderId="33" xfId="8" applyNumberFormat="1" applyBorder="1" applyAlignment="1">
      <alignment horizontal="center"/>
    </xf>
    <xf numFmtId="0" fontId="4" fillId="0" borderId="33" xfId="8" applyBorder="1" applyAlignment="1">
      <alignment horizontal="center"/>
    </xf>
    <xf numFmtId="0" fontId="17" fillId="2" borderId="17" xfId="8" applyFont="1" applyFill="1" applyBorder="1" applyAlignment="1">
      <alignment horizontal="center" vertical="center"/>
    </xf>
    <xf numFmtId="164" fontId="4" fillId="6" borderId="47" xfId="4" applyNumberFormat="1" applyFont="1" applyFill="1" applyBorder="1" applyAlignment="1">
      <alignment horizontal="center"/>
    </xf>
    <xf numFmtId="14" fontId="5" fillId="0" borderId="0" xfId="0" applyNumberFormat="1" applyFont="1" applyAlignment="1">
      <alignment horizontal="left"/>
    </xf>
    <xf numFmtId="0" fontId="0" fillId="0" borderId="0" xfId="0" applyAlignment="1">
      <alignment vertical="center" wrapText="1"/>
    </xf>
    <xf numFmtId="0" fontId="17" fillId="2" borderId="20" xfId="8" applyFont="1" applyFill="1" applyBorder="1" applyAlignment="1">
      <alignment horizontal="left" vertical="center"/>
    </xf>
    <xf numFmtId="0" fontId="17" fillId="2" borderId="37" xfId="8"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left" vertical="center" wrapText="1"/>
    </xf>
    <xf numFmtId="1" fontId="17" fillId="2" borderId="18" xfId="0" applyNumberFormat="1"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8" xfId="0" applyFont="1" applyFill="1" applyBorder="1" applyAlignment="1">
      <alignment horizontal="left" vertical="center" wrapText="1"/>
    </xf>
    <xf numFmtId="10" fontId="17" fillId="2" borderId="48" xfId="0" applyNumberFormat="1" applyFont="1" applyFill="1" applyBorder="1" applyAlignment="1">
      <alignment horizontal="center" vertical="center" wrapText="1"/>
    </xf>
    <xf numFmtId="1" fontId="17" fillId="2" borderId="48" xfId="0" applyNumberFormat="1"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0" xfId="32" applyFont="1" applyFill="1" applyAlignment="1">
      <alignment horizontal="left"/>
    </xf>
    <xf numFmtId="0" fontId="6" fillId="6" borderId="0" xfId="32" applyFont="1" applyFill="1" applyAlignment="1">
      <alignment horizontal="left"/>
    </xf>
    <xf numFmtId="0" fontId="33" fillId="6" borderId="0" xfId="0" applyFont="1" applyFill="1"/>
    <xf numFmtId="0" fontId="0" fillId="6" borderId="0" xfId="0" applyFill="1"/>
    <xf numFmtId="0" fontId="4" fillId="6" borderId="0" xfId="32" applyFill="1" applyAlignment="1">
      <alignment horizontal="left" wrapText="1"/>
    </xf>
    <xf numFmtId="0" fontId="4" fillId="6" borderId="49" xfId="32" applyFill="1" applyBorder="1" applyAlignment="1">
      <alignment horizontal="center" vertical="center" wrapText="1"/>
    </xf>
    <xf numFmtId="0" fontId="4" fillId="6" borderId="49" xfId="32" applyFill="1" applyBorder="1" applyAlignment="1">
      <alignment horizontal="left" vertical="center" wrapText="1"/>
    </xf>
    <xf numFmtId="0" fontId="4" fillId="6" borderId="0" xfId="32" applyFill="1" applyAlignment="1">
      <alignment horizontal="left" vertical="top"/>
    </xf>
    <xf numFmtId="0" fontId="4" fillId="6" borderId="0" xfId="32" applyFill="1" applyAlignment="1">
      <alignment horizontal="left"/>
    </xf>
    <xf numFmtId="0" fontId="34" fillId="6" borderId="0" xfId="32" applyFont="1" applyFill="1" applyAlignment="1">
      <alignment horizontal="right"/>
    </xf>
    <xf numFmtId="0" fontId="34" fillId="6" borderId="0" xfId="32" applyFont="1" applyFill="1" applyAlignment="1">
      <alignment wrapText="1"/>
    </xf>
    <xf numFmtId="0" fontId="35" fillId="6" borderId="0" xfId="32" applyFont="1" applyFill="1" applyAlignment="1">
      <alignment horizontal="center"/>
    </xf>
    <xf numFmtId="10" fontId="35" fillId="6" borderId="0" xfId="43" applyNumberFormat="1" applyFont="1" applyFill="1" applyAlignment="1">
      <alignment horizontal="left"/>
    </xf>
    <xf numFmtId="164" fontId="35" fillId="6" borderId="0" xfId="43" applyNumberFormat="1" applyFont="1" applyFill="1" applyAlignment="1">
      <alignment horizontal="center"/>
    </xf>
    <xf numFmtId="0" fontId="34" fillId="6" borderId="0" xfId="32" applyFont="1" applyFill="1" applyAlignment="1">
      <alignment horizontal="left"/>
    </xf>
    <xf numFmtId="0" fontId="17" fillId="8" borderId="49" xfId="0" applyFont="1" applyFill="1" applyBorder="1" applyAlignment="1">
      <alignment horizontal="center" vertical="center" wrapText="1"/>
    </xf>
    <xf numFmtId="10" fontId="4" fillId="0" borderId="0" xfId="4" quotePrefix="1" applyNumberFormat="1" applyFont="1" applyFill="1" applyBorder="1" applyAlignment="1">
      <alignment horizontal="center"/>
    </xf>
    <xf numFmtId="9" fontId="4" fillId="0" borderId="0" xfId="4" applyFont="1" applyFill="1" applyBorder="1" applyAlignment="1">
      <alignment horizontal="center"/>
    </xf>
    <xf numFmtId="14" fontId="4" fillId="0" borderId="0" xfId="0" applyNumberFormat="1" applyFont="1" applyAlignment="1">
      <alignment horizontal="left"/>
    </xf>
    <xf numFmtId="10" fontId="6" fillId="0" borderId="0" xfId="4" quotePrefix="1" applyNumberFormat="1" applyFont="1" applyFill="1" applyBorder="1" applyAlignment="1">
      <alignment horizontal="center"/>
    </xf>
    <xf numFmtId="10" fontId="0" fillId="0" borderId="0" xfId="4" quotePrefix="1" applyNumberFormat="1" applyFont="1" applyFill="1" applyBorder="1" applyAlignment="1">
      <alignment horizontal="center"/>
    </xf>
    <xf numFmtId="9" fontId="6" fillId="0" borderId="0" xfId="4" applyFont="1" applyFill="1" applyBorder="1" applyAlignment="1">
      <alignment horizontal="center"/>
    </xf>
    <xf numFmtId="0" fontId="6" fillId="0" borderId="0" xfId="0" quotePrefix="1" applyFont="1" applyAlignment="1">
      <alignment horizontal="center"/>
    </xf>
    <xf numFmtId="14" fontId="22" fillId="0" borderId="0" xfId="0" applyNumberFormat="1" applyFont="1" applyAlignment="1">
      <alignment horizontal="left"/>
    </xf>
    <xf numFmtId="0" fontId="22" fillId="0" borderId="0" xfId="0" applyFont="1" applyAlignment="1">
      <alignment horizontal="center"/>
    </xf>
    <xf numFmtId="10" fontId="4" fillId="0" borderId="0" xfId="6" applyNumberFormat="1" applyFont="1" applyFill="1" applyBorder="1" applyAlignment="1">
      <alignment horizontal="center"/>
    </xf>
    <xf numFmtId="10" fontId="6" fillId="0" borderId="0" xfId="4" applyNumberFormat="1" applyFont="1" applyFill="1" applyBorder="1" applyAlignment="1">
      <alignment horizontal="center"/>
    </xf>
    <xf numFmtId="10" fontId="4" fillId="0" borderId="0" xfId="0" applyNumberFormat="1" applyFont="1" applyAlignment="1">
      <alignment horizontal="center"/>
    </xf>
    <xf numFmtId="0" fontId="22" fillId="0" borderId="0" xfId="0" quotePrefix="1" applyFont="1" applyAlignment="1">
      <alignment horizontal="left"/>
    </xf>
    <xf numFmtId="10" fontId="4" fillId="0" borderId="0" xfId="4" applyNumberFormat="1" applyFont="1" applyFill="1" applyBorder="1" applyAlignment="1">
      <alignment horizontal="left"/>
    </xf>
    <xf numFmtId="0" fontId="22" fillId="0" borderId="0" xfId="0" applyFont="1" applyAlignment="1">
      <alignment horizontal="left"/>
    </xf>
    <xf numFmtId="9" fontId="6" fillId="0" borderId="0" xfId="6" applyFont="1" applyFill="1" applyBorder="1" applyAlignment="1">
      <alignment horizontal="center"/>
    </xf>
    <xf numFmtId="14" fontId="6" fillId="0" borderId="0" xfId="0" applyNumberFormat="1" applyFont="1" applyAlignment="1">
      <alignment horizontal="center"/>
    </xf>
    <xf numFmtId="10" fontId="4" fillId="0" borderId="0" xfId="0" quotePrefix="1" applyNumberFormat="1" applyFont="1" applyAlignment="1">
      <alignment horizontal="center"/>
    </xf>
    <xf numFmtId="10" fontId="6" fillId="0" borderId="0" xfId="4" quotePrefix="1" applyNumberFormat="1" applyFont="1" applyFill="1" applyBorder="1" applyAlignment="1">
      <alignment horizontal="center" wrapText="1"/>
    </xf>
    <xf numFmtId="10" fontId="4" fillId="0" borderId="0" xfId="4" quotePrefix="1" applyNumberFormat="1" applyFont="1" applyFill="1" applyBorder="1" applyAlignment="1">
      <alignment horizontal="left" wrapText="1"/>
    </xf>
    <xf numFmtId="0" fontId="6" fillId="0" borderId="0" xfId="0" applyFont="1" applyAlignment="1">
      <alignment horizontal="left"/>
    </xf>
    <xf numFmtId="10" fontId="4" fillId="0" borderId="0" xfId="4" quotePrefix="1" applyNumberFormat="1" applyFont="1" applyFill="1" applyBorder="1" applyAlignment="1">
      <alignment horizontal="left"/>
    </xf>
    <xf numFmtId="10" fontId="6" fillId="0" borderId="0" xfId="4" quotePrefix="1" applyNumberFormat="1" applyFont="1" applyFill="1" applyBorder="1" applyAlignment="1">
      <alignment horizontal="left"/>
    </xf>
    <xf numFmtId="0" fontId="6" fillId="0" borderId="0" xfId="0" applyFont="1" applyAlignment="1">
      <alignment horizontal="right"/>
    </xf>
    <xf numFmtId="0" fontId="17" fillId="2" borderId="50" xfId="8" applyFont="1" applyFill="1" applyBorder="1" applyAlignment="1">
      <alignment horizontal="center" vertical="center"/>
    </xf>
    <xf numFmtId="0" fontId="17" fillId="2" borderId="51" xfId="8" applyFont="1" applyFill="1" applyBorder="1" applyAlignment="1">
      <alignment horizontal="left" vertical="center"/>
    </xf>
    <xf numFmtId="0" fontId="17" fillId="2" borderId="51" xfId="8" applyFont="1" applyFill="1" applyBorder="1" applyAlignment="1">
      <alignment horizontal="center" wrapText="1"/>
    </xf>
    <xf numFmtId="0" fontId="17" fillId="2" borderId="51" xfId="8" applyFont="1" applyFill="1" applyBorder="1" applyAlignment="1">
      <alignment horizontal="center" vertical="center" wrapText="1"/>
    </xf>
    <xf numFmtId="0" fontId="17" fillId="2" borderId="52" xfId="8" applyFont="1" applyFill="1" applyBorder="1" applyAlignment="1">
      <alignment horizontal="center" wrapText="1"/>
    </xf>
    <xf numFmtId="0" fontId="4" fillId="3" borderId="53" xfId="8" applyFill="1" applyBorder="1" applyAlignment="1">
      <alignment horizontal="center"/>
    </xf>
    <xf numFmtId="0" fontId="6" fillId="3" borderId="44" xfId="8" applyFont="1" applyFill="1" applyBorder="1" applyAlignment="1">
      <alignment horizontal="left"/>
    </xf>
    <xf numFmtId="0" fontId="4" fillId="3" borderId="44" xfId="8" applyFill="1" applyBorder="1" applyAlignment="1">
      <alignment horizontal="center"/>
    </xf>
    <xf numFmtId="0" fontId="4" fillId="3" borderId="45" xfId="8" applyFill="1" applyBorder="1" applyAlignment="1">
      <alignment horizontal="center"/>
    </xf>
    <xf numFmtId="0" fontId="4" fillId="0" borderId="46" xfId="8" applyBorder="1" applyAlignment="1">
      <alignment horizontal="center"/>
    </xf>
    <xf numFmtId="0" fontId="4" fillId="0" borderId="33" xfId="8" quotePrefix="1" applyBorder="1" applyAlignment="1">
      <alignment horizontal="left"/>
    </xf>
    <xf numFmtId="10" fontId="4" fillId="0" borderId="54" xfId="4" applyNumberFormat="1" applyFont="1" applyFill="1" applyBorder="1" applyAlignment="1">
      <alignment horizontal="center"/>
    </xf>
    <xf numFmtId="0" fontId="4" fillId="0" borderId="38" xfId="8" applyBorder="1" applyAlignment="1">
      <alignment horizontal="center"/>
    </xf>
    <xf numFmtId="0" fontId="4" fillId="0" borderId="34" xfId="8" quotePrefix="1" applyBorder="1" applyAlignment="1">
      <alignment horizontal="left"/>
    </xf>
    <xf numFmtId="9" fontId="4" fillId="0" borderId="34" xfId="8" applyNumberFormat="1" applyBorder="1" applyAlignment="1">
      <alignment horizontal="center"/>
    </xf>
    <xf numFmtId="0" fontId="4" fillId="0" borderId="34" xfId="8" applyBorder="1" applyAlignment="1">
      <alignment horizontal="center"/>
    </xf>
    <xf numFmtId="0" fontId="4" fillId="0" borderId="55" xfId="8" applyBorder="1" applyAlignment="1">
      <alignment horizontal="center"/>
    </xf>
    <xf numFmtId="0" fontId="4" fillId="0" borderId="19" xfId="8" quotePrefix="1" applyBorder="1" applyAlignment="1">
      <alignment horizontal="left"/>
    </xf>
    <xf numFmtId="9" fontId="4" fillId="0" borderId="19" xfId="8" applyNumberFormat="1" applyBorder="1" applyAlignment="1">
      <alignment horizontal="center"/>
    </xf>
    <xf numFmtId="0" fontId="4" fillId="0" borderId="19" xfId="8" applyBorder="1" applyAlignment="1">
      <alignment horizontal="center"/>
    </xf>
    <xf numFmtId="0" fontId="4" fillId="0" borderId="56" xfId="8" applyBorder="1" applyAlignment="1">
      <alignment horizontal="center"/>
    </xf>
    <xf numFmtId="9" fontId="4" fillId="0" borderId="0" xfId="8" applyNumberFormat="1" applyAlignment="1">
      <alignment horizontal="center"/>
    </xf>
    <xf numFmtId="0" fontId="4" fillId="0" borderId="33" xfId="8" applyBorder="1" applyAlignment="1">
      <alignment horizontal="left"/>
    </xf>
    <xf numFmtId="0" fontId="4" fillId="0" borderId="34" xfId="8" applyBorder="1" applyAlignment="1">
      <alignment horizontal="left"/>
    </xf>
    <xf numFmtId="0" fontId="4" fillId="0" borderId="38" xfId="8" quotePrefix="1" applyBorder="1" applyAlignment="1">
      <alignment horizontal="center"/>
    </xf>
    <xf numFmtId="0" fontId="4" fillId="0" borderId="46" xfId="0" applyFont="1" applyBorder="1" applyAlignment="1">
      <alignment horizontal="center"/>
    </xf>
    <xf numFmtId="0" fontId="4" fillId="0" borderId="33" xfId="0" applyFont="1" applyBorder="1" applyAlignment="1">
      <alignment horizontal="left"/>
    </xf>
    <xf numFmtId="0" fontId="4" fillId="0" borderId="38" xfId="0" applyFont="1" applyBorder="1" applyAlignment="1">
      <alignment horizontal="center"/>
    </xf>
    <xf numFmtId="0" fontId="4" fillId="0" borderId="34" xfId="0" applyFont="1" applyBorder="1" applyAlignment="1">
      <alignment horizontal="left"/>
    </xf>
    <xf numFmtId="0" fontId="4" fillId="0" borderId="34" xfId="0" quotePrefix="1" applyFont="1" applyBorder="1" applyAlignment="1">
      <alignment horizontal="left"/>
    </xf>
    <xf numFmtId="0" fontId="4" fillId="0" borderId="34" xfId="0" applyFont="1" applyBorder="1" applyAlignment="1">
      <alignment vertical="center"/>
    </xf>
    <xf numFmtId="0" fontId="4" fillId="0" borderId="55" xfId="0" applyFont="1" applyBorder="1" applyAlignment="1">
      <alignment horizontal="center"/>
    </xf>
    <xf numFmtId="0" fontId="4" fillId="0" borderId="19" xfId="0" quotePrefix="1" applyFont="1" applyBorder="1" applyAlignment="1">
      <alignment horizontal="left"/>
    </xf>
    <xf numFmtId="0" fontId="21" fillId="0" borderId="46" xfId="0" applyFont="1" applyBorder="1" applyAlignment="1">
      <alignment horizontal="center"/>
    </xf>
    <xf numFmtId="0" fontId="4" fillId="0" borderId="33" xfId="0" applyFont="1" applyBorder="1" applyAlignment="1">
      <alignment vertical="center"/>
    </xf>
    <xf numFmtId="0" fontId="21" fillId="0" borderId="38" xfId="0" applyFont="1" applyBorder="1" applyAlignment="1">
      <alignment horizontal="center"/>
    </xf>
    <xf numFmtId="0" fontId="4" fillId="0" borderId="55" xfId="8" quotePrefix="1" applyBorder="1" applyAlignment="1">
      <alignment horizontal="center"/>
    </xf>
    <xf numFmtId="0" fontId="4" fillId="0" borderId="19" xfId="8" applyBorder="1" applyAlignment="1">
      <alignment horizontal="left"/>
    </xf>
    <xf numFmtId="0" fontId="4" fillId="0" borderId="46" xfId="0" quotePrefix="1" applyFont="1" applyBorder="1" applyAlignment="1">
      <alignment horizontal="center"/>
    </xf>
    <xf numFmtId="164" fontId="4" fillId="6" borderId="0" xfId="4" applyNumberFormat="1" applyFont="1" applyFill="1" applyBorder="1" applyAlignment="1">
      <alignment horizontal="center"/>
    </xf>
    <xf numFmtId="0" fontId="21" fillId="0" borderId="56" xfId="0" applyFont="1" applyBorder="1" applyAlignment="1">
      <alignment horizontal="center"/>
    </xf>
    <xf numFmtId="0" fontId="21" fillId="0" borderId="0" xfId="0" applyFont="1"/>
    <xf numFmtId="9" fontId="4" fillId="0" borderId="0" xfId="8" applyNumberFormat="1" applyAlignment="1">
      <alignment horizontal="center" vertical="center"/>
    </xf>
    <xf numFmtId="0" fontId="4" fillId="0" borderId="0" xfId="8" applyAlignment="1">
      <alignment horizontal="center" vertical="center"/>
    </xf>
    <xf numFmtId="0" fontId="21" fillId="0" borderId="57" xfId="8" applyFont="1" applyBorder="1"/>
    <xf numFmtId="9" fontId="4" fillId="0" borderId="33" xfId="8" applyNumberFormat="1" applyBorder="1" applyAlignment="1">
      <alignment horizontal="center" vertical="center"/>
    </xf>
    <xf numFmtId="0" fontId="4" fillId="0" borderId="33" xfId="8" applyBorder="1" applyAlignment="1">
      <alignment horizontal="center" vertical="center"/>
    </xf>
    <xf numFmtId="0" fontId="21" fillId="0" borderId="55" xfId="0" applyFont="1" applyBorder="1" applyAlignment="1">
      <alignment horizontal="center"/>
    </xf>
    <xf numFmtId="0" fontId="21" fillId="0" borderId="19" xfId="0" applyFont="1" applyBorder="1"/>
    <xf numFmtId="9" fontId="4" fillId="0" borderId="19" xfId="8" applyNumberFormat="1" applyBorder="1" applyAlignment="1">
      <alignment horizontal="center" vertical="center"/>
    </xf>
    <xf numFmtId="0" fontId="4" fillId="0" borderId="19" xfId="8" applyBorder="1" applyAlignment="1">
      <alignment horizontal="center" vertical="center"/>
    </xf>
    <xf numFmtId="0" fontId="21" fillId="0" borderId="33" xfId="0" applyFont="1" applyBorder="1"/>
    <xf numFmtId="0" fontId="17" fillId="2" borderId="52" xfId="8" applyFont="1" applyFill="1" applyBorder="1" applyAlignment="1">
      <alignment horizontal="center" vertical="center" wrapText="1"/>
    </xf>
    <xf numFmtId="0" fontId="4" fillId="0" borderId="34" xfId="8" applyBorder="1"/>
    <xf numFmtId="0" fontId="4" fillId="0" borderId="35" xfId="8" applyBorder="1" applyAlignment="1">
      <alignment horizontal="center"/>
    </xf>
    <xf numFmtId="0" fontId="4" fillId="0" borderId="34" xfId="0" applyFont="1" applyBorder="1"/>
    <xf numFmtId="164" fontId="4" fillId="0" borderId="0" xfId="8" applyNumberFormat="1"/>
    <xf numFmtId="0" fontId="4" fillId="0" borderId="38" xfId="0" quotePrefix="1" applyFont="1" applyBorder="1" applyAlignment="1">
      <alignment horizontal="center"/>
    </xf>
    <xf numFmtId="0" fontId="21" fillId="0" borderId="0" xfId="0" applyFont="1" applyAlignment="1">
      <alignment vertical="top"/>
    </xf>
    <xf numFmtId="0" fontId="4" fillId="0" borderId="0" xfId="0" applyFont="1" applyAlignment="1">
      <alignment horizontal="left" vertical="center"/>
    </xf>
    <xf numFmtId="0" fontId="5" fillId="0" borderId="10" xfId="0" applyFont="1" applyBorder="1" applyAlignment="1">
      <alignment horizontal="center" vertical="center"/>
    </xf>
    <xf numFmtId="0" fontId="4" fillId="3" borderId="32" xfId="0" applyFont="1" applyFill="1" applyBorder="1" applyAlignment="1">
      <alignment horizontal="center" vertical="center"/>
    </xf>
    <xf numFmtId="0" fontId="5" fillId="0" borderId="9" xfId="0" quotePrefix="1"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horizontal="center" vertical="center"/>
    </xf>
    <xf numFmtId="10" fontId="5" fillId="0" borderId="10" xfId="4" applyNumberFormat="1" applyFont="1" applyFill="1" applyBorder="1" applyAlignment="1">
      <alignment horizontal="center" vertical="center"/>
    </xf>
    <xf numFmtId="10" fontId="4" fillId="0" borderId="10" xfId="4" applyNumberFormat="1" applyFont="1" applyFill="1" applyBorder="1" applyAlignment="1">
      <alignment horizontal="center" vertical="center"/>
    </xf>
    <xf numFmtId="10" fontId="5" fillId="0" borderId="13" xfId="4" applyNumberFormat="1" applyFont="1" applyFill="1" applyBorder="1" applyAlignment="1">
      <alignment horizontal="center" vertical="center"/>
    </xf>
    <xf numFmtId="0" fontId="5" fillId="0" borderId="10" xfId="0" quotePrefix="1" applyFont="1" applyBorder="1" applyAlignment="1">
      <alignment horizontal="center" vertical="center"/>
    </xf>
    <xf numFmtId="10" fontId="5" fillId="0" borderId="10" xfId="4" quotePrefix="1" applyNumberFormat="1" applyFont="1" applyFill="1" applyBorder="1" applyAlignment="1">
      <alignment horizontal="center" vertical="center"/>
    </xf>
    <xf numFmtId="14" fontId="4" fillId="0" borderId="10" xfId="0" quotePrefix="1" applyNumberFormat="1" applyFont="1" applyBorder="1" applyAlignment="1">
      <alignment vertical="center"/>
    </xf>
    <xf numFmtId="14" fontId="6" fillId="3" borderId="32" xfId="0" applyNumberFormat="1" applyFont="1" applyFill="1" applyBorder="1" applyAlignment="1">
      <alignment vertical="center"/>
    </xf>
    <xf numFmtId="10" fontId="4" fillId="0" borderId="9" xfId="4" applyNumberFormat="1" applyFont="1" applyFill="1" applyBorder="1" applyAlignment="1">
      <alignment horizontal="center" vertical="center"/>
    </xf>
    <xf numFmtId="10" fontId="4" fillId="0" borderId="39" xfId="4" applyNumberFormat="1" applyFont="1" applyFill="1" applyBorder="1" applyAlignment="1">
      <alignment horizontal="center" vertical="center"/>
    </xf>
    <xf numFmtId="1" fontId="4" fillId="0" borderId="39" xfId="4" applyNumberFormat="1" applyFont="1" applyFill="1" applyBorder="1" applyAlignment="1">
      <alignment horizontal="center" vertical="center"/>
    </xf>
    <xf numFmtId="1" fontId="4" fillId="0" borderId="40" xfId="4" applyNumberFormat="1" applyFont="1" applyFill="1" applyBorder="1" applyAlignment="1">
      <alignment horizontal="center" vertical="center"/>
    </xf>
    <xf numFmtId="1" fontId="4" fillId="3" borderId="32" xfId="0" applyNumberFormat="1" applyFont="1" applyFill="1" applyBorder="1" applyAlignment="1">
      <alignment horizontal="center" vertical="center"/>
    </xf>
    <xf numFmtId="0" fontId="4" fillId="3" borderId="30" xfId="0" applyFont="1" applyFill="1" applyBorder="1" applyAlignment="1">
      <alignment horizontal="center" vertical="center"/>
    </xf>
    <xf numFmtId="0" fontId="4" fillId="0" borderId="9" xfId="0" quotePrefix="1" applyFont="1" applyBorder="1" applyAlignment="1">
      <alignment horizontal="center" vertical="center"/>
    </xf>
    <xf numFmtId="10" fontId="5" fillId="0" borderId="9" xfId="4" applyNumberFormat="1" applyFont="1" applyFill="1" applyBorder="1" applyAlignment="1">
      <alignment horizontal="center" vertical="center"/>
    </xf>
    <xf numFmtId="0" fontId="4" fillId="0" borderId="10" xfId="0" quotePrefix="1" applyFont="1" applyBorder="1" applyAlignment="1">
      <alignment horizontal="center" vertical="center"/>
    </xf>
    <xf numFmtId="0" fontId="5" fillId="0" borderId="13" xfId="0" quotePrefix="1" applyFont="1" applyBorder="1" applyAlignment="1">
      <alignment horizontal="center" vertical="center"/>
    </xf>
    <xf numFmtId="0" fontId="4" fillId="0" borderId="9" xfId="0" applyFont="1" applyBorder="1" applyAlignment="1">
      <alignment horizontal="center" vertical="center"/>
    </xf>
    <xf numFmtId="0" fontId="4" fillId="3" borderId="44" xfId="0" applyFont="1" applyFill="1" applyBorder="1" applyAlignment="1">
      <alignment horizontal="center" vertical="center"/>
    </xf>
    <xf numFmtId="10" fontId="4" fillId="0" borderId="33" xfId="4" applyNumberFormat="1" applyFont="1" applyFill="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center" vertical="center"/>
    </xf>
    <xf numFmtId="0" fontId="4" fillId="3" borderId="28" xfId="0" applyFont="1" applyFill="1" applyBorder="1" applyAlignment="1">
      <alignment horizontal="center" vertical="center"/>
    </xf>
    <xf numFmtId="0" fontId="4" fillId="0" borderId="0" xfId="0" applyFont="1" applyAlignment="1">
      <alignment horizontal="center" vertical="center"/>
    </xf>
    <xf numFmtId="0" fontId="5" fillId="0" borderId="58" xfId="0" applyFont="1" applyBorder="1" applyAlignment="1">
      <alignment horizontal="center" vertical="center"/>
    </xf>
    <xf numFmtId="14" fontId="6" fillId="3" borderId="44" xfId="0" applyNumberFormat="1" applyFont="1" applyFill="1" applyBorder="1" applyAlignment="1">
      <alignment horizontal="left" vertical="center"/>
    </xf>
    <xf numFmtId="14" fontId="6" fillId="3" borderId="28" xfId="0" applyNumberFormat="1" applyFont="1" applyFill="1" applyBorder="1" applyAlignment="1">
      <alignment horizontal="left" vertical="center"/>
    </xf>
    <xf numFmtId="1" fontId="4" fillId="3" borderId="44" xfId="0" applyNumberFormat="1" applyFont="1" applyFill="1" applyBorder="1" applyAlignment="1">
      <alignment horizontal="center" vertical="center"/>
    </xf>
    <xf numFmtId="0" fontId="4" fillId="3" borderId="45" xfId="0" applyFont="1" applyFill="1" applyBorder="1" applyAlignment="1">
      <alignment horizontal="center" vertical="center"/>
    </xf>
    <xf numFmtId="1" fontId="4" fillId="3" borderId="28" xfId="0" applyNumberFormat="1" applyFont="1" applyFill="1" applyBorder="1" applyAlignment="1">
      <alignment horizontal="center" vertical="center"/>
    </xf>
    <xf numFmtId="0" fontId="4" fillId="3" borderId="27" xfId="0" applyFont="1" applyFill="1" applyBorder="1" applyAlignment="1">
      <alignment horizontal="center" vertical="center"/>
    </xf>
    <xf numFmtId="0" fontId="4" fillId="3" borderId="29" xfId="0" applyFont="1" applyFill="1" applyBorder="1" applyAlignment="1">
      <alignment horizontal="center" vertical="center"/>
    </xf>
    <xf numFmtId="0" fontId="4" fillId="0" borderId="0" xfId="0" quotePrefix="1" applyFont="1" applyAlignment="1">
      <alignment horizontal="center" vertical="center"/>
    </xf>
    <xf numFmtId="14" fontId="6" fillId="3" borderId="29" xfId="0" applyNumberFormat="1" applyFont="1" applyFill="1" applyBorder="1" applyAlignment="1">
      <alignment horizontal="left" vertical="center"/>
    </xf>
    <xf numFmtId="1" fontId="4" fillId="3" borderId="29" xfId="4" applyNumberFormat="1" applyFont="1" applyFill="1" applyBorder="1" applyAlignment="1">
      <alignment horizontal="center" vertical="center"/>
    </xf>
    <xf numFmtId="0" fontId="4" fillId="3" borderId="29" xfId="4" applyNumberFormat="1" applyFont="1" applyFill="1" applyBorder="1" applyAlignment="1">
      <alignment horizontal="center" vertical="center"/>
    </xf>
    <xf numFmtId="14" fontId="4" fillId="0" borderId="21" xfId="0" quotePrefix="1" applyNumberFormat="1" applyFont="1" applyBorder="1" applyAlignment="1">
      <alignment horizontal="center" vertical="center"/>
    </xf>
    <xf numFmtId="0" fontId="4" fillId="0" borderId="22" xfId="0" applyFont="1" applyBorder="1" applyAlignment="1">
      <alignment horizontal="left" vertical="center"/>
    </xf>
    <xf numFmtId="14" fontId="4" fillId="0" borderId="23" xfId="0" quotePrefix="1" applyNumberFormat="1" applyFont="1" applyBorder="1" applyAlignment="1">
      <alignment horizontal="center" vertical="center"/>
    </xf>
    <xf numFmtId="0" fontId="4" fillId="0" borderId="24" xfId="0" applyFont="1" applyBorder="1" applyAlignment="1">
      <alignment horizontal="lef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46" xfId="8" quotePrefix="1" applyBorder="1" applyAlignment="1">
      <alignment horizontal="center"/>
    </xf>
    <xf numFmtId="0" fontId="4" fillId="0" borderId="56" xfId="0" quotePrefix="1" applyFont="1" applyBorder="1" applyAlignment="1">
      <alignment horizontal="center"/>
    </xf>
    <xf numFmtId="0" fontId="4" fillId="0" borderId="0" xfId="0" applyFont="1" applyAlignment="1">
      <alignment vertical="center"/>
    </xf>
    <xf numFmtId="0" fontId="4" fillId="0" borderId="59" xfId="0" applyFont="1" applyBorder="1" applyAlignment="1">
      <alignment horizontal="center"/>
    </xf>
    <xf numFmtId="0" fontId="5" fillId="0" borderId="38" xfId="0" applyFont="1" applyBorder="1" applyAlignment="1">
      <alignment horizontal="center" vertical="center"/>
    </xf>
    <xf numFmtId="0" fontId="4" fillId="6" borderId="38" xfId="8" applyFill="1" applyBorder="1" applyAlignment="1">
      <alignment horizontal="center"/>
    </xf>
    <xf numFmtId="0" fontId="4" fillId="6" borderId="34" xfId="8" applyFill="1" applyBorder="1"/>
    <xf numFmtId="9" fontId="4" fillId="6" borderId="34" xfId="8" applyNumberFormat="1" applyFill="1" applyBorder="1" applyAlignment="1">
      <alignment horizontal="center"/>
    </xf>
    <xf numFmtId="0" fontId="4" fillId="6" borderId="35" xfId="8" applyFill="1" applyBorder="1" applyAlignment="1">
      <alignment horizontal="center"/>
    </xf>
    <xf numFmtId="0" fontId="4" fillId="6" borderId="46" xfId="8" applyFill="1" applyBorder="1" applyAlignment="1">
      <alignment horizontal="center"/>
    </xf>
    <xf numFmtId="0" fontId="4" fillId="6" borderId="33" xfId="8" applyFill="1" applyBorder="1" applyAlignment="1">
      <alignment horizontal="left"/>
    </xf>
    <xf numFmtId="0" fontId="4" fillId="6" borderId="33" xfId="8" applyFill="1" applyBorder="1" applyAlignment="1">
      <alignment horizontal="center"/>
    </xf>
    <xf numFmtId="10" fontId="4" fillId="6" borderId="54" xfId="4" applyNumberFormat="1" applyFont="1" applyFill="1" applyBorder="1" applyAlignment="1">
      <alignment horizontal="center"/>
    </xf>
    <xf numFmtId="0" fontId="4" fillId="6" borderId="34" xfId="8" applyFill="1" applyBorder="1" applyAlignment="1">
      <alignment horizontal="left"/>
    </xf>
    <xf numFmtId="0" fontId="4" fillId="6" borderId="34" xfId="8" applyFill="1" applyBorder="1" applyAlignment="1">
      <alignment horizontal="center"/>
    </xf>
    <xf numFmtId="0" fontId="4" fillId="0" borderId="57" xfId="31" quotePrefix="1" applyBorder="1" applyAlignment="1">
      <alignment horizontal="center"/>
    </xf>
    <xf numFmtId="0" fontId="4" fillId="0" borderId="60" xfId="31" quotePrefix="1" applyBorder="1" applyAlignment="1">
      <alignment horizontal="left"/>
    </xf>
    <xf numFmtId="0" fontId="4" fillId="0" borderId="57" xfId="31" quotePrefix="1" applyBorder="1" applyAlignment="1">
      <alignment horizontal="left"/>
    </xf>
    <xf numFmtId="9" fontId="4" fillId="0" borderId="61" xfId="8" applyNumberFormat="1" applyBorder="1" applyAlignment="1">
      <alignment horizontal="center"/>
    </xf>
    <xf numFmtId="0" fontId="4" fillId="0" borderId="61" xfId="8" applyBorder="1" applyAlignment="1">
      <alignment horizontal="center"/>
    </xf>
    <xf numFmtId="165" fontId="4" fillId="0" borderId="39" xfId="4" applyNumberFormat="1" applyFont="1" applyFill="1" applyBorder="1" applyAlignment="1">
      <alignment horizontal="center" vertical="center"/>
    </xf>
    <xf numFmtId="0" fontId="4" fillId="0" borderId="61" xfId="8" applyBorder="1"/>
    <xf numFmtId="0" fontId="4" fillId="0" borderId="62" xfId="8" applyBorder="1" applyAlignment="1">
      <alignment horizontal="center"/>
    </xf>
    <xf numFmtId="0" fontId="4" fillId="0" borderId="36" xfId="8" applyBorder="1" applyAlignment="1">
      <alignment horizontal="center"/>
    </xf>
    <xf numFmtId="0" fontId="4" fillId="0" borderId="36" xfId="8" quotePrefix="1" applyBorder="1" applyAlignment="1">
      <alignment horizontal="left"/>
    </xf>
    <xf numFmtId="0" fontId="19" fillId="6" borderId="0" xfId="32" applyFont="1" applyFill="1" applyAlignment="1">
      <alignment horizontal="left" vertical="top" wrapText="1"/>
    </xf>
    <xf numFmtId="0" fontId="4" fillId="6" borderId="0" xfId="32" applyFill="1" applyAlignment="1">
      <alignment horizontal="left" vertical="top" wrapText="1"/>
    </xf>
    <xf numFmtId="0" fontId="6" fillId="6" borderId="0" xfId="32" applyFont="1" applyFill="1" applyAlignment="1">
      <alignment horizontal="left" wrapText="1"/>
    </xf>
    <xf numFmtId="0" fontId="6" fillId="6" borderId="0" xfId="32" applyFont="1" applyFill="1" applyAlignment="1">
      <alignment horizontal="left"/>
    </xf>
    <xf numFmtId="0" fontId="16" fillId="6" borderId="0" xfId="32" applyFont="1" applyFill="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4" fillId="6" borderId="41" xfId="8" applyFill="1" applyBorder="1" applyAlignment="1">
      <alignment horizontal="left" vertical="top" wrapText="1"/>
    </xf>
    <xf numFmtId="0" fontId="4" fillId="6" borderId="0" xfId="8" applyFill="1" applyAlignment="1">
      <alignment horizontal="left" vertical="top" wrapText="1"/>
    </xf>
    <xf numFmtId="0" fontId="4" fillId="6" borderId="42" xfId="8" applyFill="1" applyBorder="1" applyAlignment="1">
      <alignment horizontal="left" vertical="top" wrapText="1"/>
    </xf>
    <xf numFmtId="0" fontId="4" fillId="6" borderId="43" xfId="8" applyFill="1" applyBorder="1" applyAlignment="1">
      <alignment horizontal="left" vertical="top" wrapText="1"/>
    </xf>
    <xf numFmtId="0" fontId="4" fillId="6" borderId="2" xfId="8" applyFill="1" applyBorder="1" applyAlignment="1">
      <alignment horizontal="left" vertical="top" wrapText="1"/>
    </xf>
    <xf numFmtId="0" fontId="4" fillId="6" borderId="6" xfId="8" applyFill="1" applyBorder="1" applyAlignment="1">
      <alignment horizontal="left" vertical="top" wrapText="1"/>
    </xf>
    <xf numFmtId="9" fontId="4" fillId="6" borderId="18" xfId="8" applyNumberFormat="1" applyFill="1" applyBorder="1" applyAlignment="1">
      <alignment horizontal="center" vertical="center"/>
    </xf>
    <xf numFmtId="9" fontId="4" fillId="6" borderId="11" xfId="8" applyNumberFormat="1" applyFill="1" applyBorder="1" applyAlignment="1">
      <alignment horizontal="center" vertical="center"/>
    </xf>
    <xf numFmtId="0" fontId="4" fillId="6" borderId="18" xfId="8" applyFill="1" applyBorder="1" applyAlignment="1">
      <alignment horizontal="center" vertical="center"/>
    </xf>
    <xf numFmtId="0" fontId="4" fillId="6" borderId="11" xfId="8" applyFill="1" applyBorder="1" applyAlignment="1">
      <alignment horizontal="center" vertical="center"/>
    </xf>
    <xf numFmtId="0" fontId="4" fillId="6" borderId="37" xfId="8" applyFill="1" applyBorder="1" applyAlignment="1">
      <alignment horizontal="center" vertical="center"/>
    </xf>
    <xf numFmtId="0" fontId="4" fillId="6" borderId="6" xfId="8" applyFill="1" applyBorder="1" applyAlignment="1">
      <alignment horizontal="center" vertical="center"/>
    </xf>
    <xf numFmtId="0" fontId="18" fillId="6" borderId="37" xfId="10" applyFill="1" applyBorder="1" applyAlignment="1">
      <alignment horizontal="center" vertical="center"/>
    </xf>
    <xf numFmtId="0" fontId="18" fillId="6" borderId="6" xfId="10" applyFill="1" applyBorder="1" applyAlignment="1">
      <alignment horizontal="center" vertical="center"/>
    </xf>
    <xf numFmtId="0" fontId="6" fillId="4" borderId="3"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Alignment="1">
      <alignment horizontal="right"/>
    </xf>
    <xf numFmtId="9" fontId="6" fillId="0" borderId="0" xfId="4" applyFont="1" applyFill="1" applyAlignment="1">
      <alignment horizontal="right"/>
    </xf>
  </cellXfs>
  <cellStyles count="44">
    <cellStyle name="Comma 2" xfId="11" xr:uid="{00000000-0005-0000-0000-000000000000}"/>
    <cellStyle name="Comma 3" xfId="12" xr:uid="{00000000-0005-0000-0000-000001000000}"/>
    <cellStyle name="Comma 3 2" xfId="29" xr:uid="{00000000-0005-0000-0000-000002000000}"/>
    <cellStyle name="Comma 4" xfId="39" xr:uid="{00000000-0005-0000-0000-000003000000}"/>
    <cellStyle name="Currency 2" xfId="1" xr:uid="{00000000-0005-0000-0000-000004000000}"/>
    <cellStyle name="Currency 2 2" xfId="25" xr:uid="{00000000-0005-0000-0000-000005000000}"/>
    <cellStyle name="Currency 2 3" xfId="33" xr:uid="{00000000-0005-0000-0000-000006000000}"/>
    <cellStyle name="Currency 3" xfId="23" xr:uid="{00000000-0005-0000-0000-000007000000}"/>
    <cellStyle name="Currency 3 2" xfId="38" xr:uid="{00000000-0005-0000-0000-000008000000}"/>
    <cellStyle name="Good 2" xfId="42" xr:uid="{00000000-0005-0000-0000-000009000000}"/>
    <cellStyle name="Heading 1 2" xfId="17" xr:uid="{00000000-0005-0000-0000-00000A000000}"/>
    <cellStyle name="Heading 2 2" xfId="18" xr:uid="{00000000-0005-0000-0000-00000B000000}"/>
    <cellStyle name="Hyperlink" xfId="10" builtinId="8"/>
    <cellStyle name="Hyperlink 2" xfId="13" xr:uid="{00000000-0005-0000-0000-00000D000000}"/>
    <cellStyle name="Hyperlink 2 2" xfId="20" xr:uid="{00000000-0005-0000-0000-00000E000000}"/>
    <cellStyle name="Hyperlink 3" xfId="19" xr:uid="{00000000-0005-0000-0000-00000F000000}"/>
    <cellStyle name="Normal" xfId="0" builtinId="0"/>
    <cellStyle name="Normal 2" xfId="2" xr:uid="{00000000-0005-0000-0000-000011000000}"/>
    <cellStyle name="Normal 2 2" xfId="8" xr:uid="{00000000-0005-0000-0000-000012000000}"/>
    <cellStyle name="Normal 2 2 2" xfId="21" xr:uid="{00000000-0005-0000-0000-000013000000}"/>
    <cellStyle name="Normal 2 2 2 2" xfId="31" xr:uid="{00000000-0005-0000-0000-000014000000}"/>
    <cellStyle name="Normal 2 2 3" xfId="32" xr:uid="{00000000-0005-0000-0000-000015000000}"/>
    <cellStyle name="Normal 2 3" xfId="26" xr:uid="{00000000-0005-0000-0000-000016000000}"/>
    <cellStyle name="Normal 2 4" xfId="34" xr:uid="{00000000-0005-0000-0000-000017000000}"/>
    <cellStyle name="Normal 3" xfId="22" xr:uid="{00000000-0005-0000-0000-000018000000}"/>
    <cellStyle name="Normal 3 2" xfId="30" xr:uid="{00000000-0005-0000-0000-000019000000}"/>
    <cellStyle name="Normal 3 3" xfId="40" xr:uid="{00000000-0005-0000-0000-00001A000000}"/>
    <cellStyle name="Normal 4" xfId="3" xr:uid="{00000000-0005-0000-0000-00001B000000}"/>
    <cellStyle name="Normal 4 2" xfId="27" xr:uid="{00000000-0005-0000-0000-00001C000000}"/>
    <cellStyle name="Normal 4 3" xfId="37" xr:uid="{00000000-0005-0000-0000-00001D000000}"/>
    <cellStyle name="Percent" xfId="4" builtinId="5"/>
    <cellStyle name="Percent 2" xfId="5" xr:uid="{00000000-0005-0000-0000-00001F000000}"/>
    <cellStyle name="Percent 2 10" xfId="6" xr:uid="{00000000-0005-0000-0000-000020000000}"/>
    <cellStyle name="Percent 2 10 2" xfId="24" xr:uid="{00000000-0005-0000-0000-000021000000}"/>
    <cellStyle name="Percent 2 2" xfId="9" xr:uid="{00000000-0005-0000-0000-000022000000}"/>
    <cellStyle name="Percent 2 4" xfId="43" xr:uid="{644B32FD-A061-492D-BAD3-7138989AE982}"/>
    <cellStyle name="Percent 3" xfId="7" xr:uid="{00000000-0005-0000-0000-000023000000}"/>
    <cellStyle name="Percent 3 2" xfId="28" xr:uid="{00000000-0005-0000-0000-000024000000}"/>
    <cellStyle name="Percent 3 2 2" xfId="36" xr:uid="{00000000-0005-0000-0000-000025000000}"/>
    <cellStyle name="Percent 3 3" xfId="35" xr:uid="{00000000-0005-0000-0000-000026000000}"/>
    <cellStyle name="Percent 4" xfId="14" xr:uid="{00000000-0005-0000-0000-000027000000}"/>
    <cellStyle name="Percent 5" xfId="41" xr:uid="{00000000-0005-0000-0000-000028000000}"/>
    <cellStyle name="Style 52" xfId="15" xr:uid="{00000000-0005-0000-0000-000029000000}"/>
    <cellStyle name="Style 52 2" xfId="16"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1221628</xdr:colOff>
      <xdr:row>1</xdr:row>
      <xdr:rowOff>97367</xdr:rowOff>
    </xdr:from>
    <xdr:to>
      <xdr:col>11</xdr:col>
      <xdr:colOff>383489</xdr:colOff>
      <xdr:row>7</xdr:row>
      <xdr:rowOff>1</xdr:rowOff>
    </xdr:to>
    <xdr:pic>
      <xdr:nvPicPr>
        <xdr:cNvPr id="4" name="Picture 3">
          <a:extLst>
            <a:ext uri="{FF2B5EF4-FFF2-40B4-BE49-F238E27FC236}">
              <a16:creationId xmlns:a16="http://schemas.microsoft.com/office/drawing/2014/main" id="{538748DF-E011-4BCE-85DF-B35AF27AE51F}"/>
            </a:ext>
          </a:extLst>
        </xdr:cNvPr>
        <xdr:cNvPicPr>
          <a:picLocks noChangeAspect="1"/>
        </xdr:cNvPicPr>
      </xdr:nvPicPr>
      <xdr:blipFill>
        <a:blip xmlns:r="http://schemas.openxmlformats.org/officeDocument/2006/relationships" r:embed="rId1"/>
        <a:stretch>
          <a:fillRect/>
        </a:stretch>
      </xdr:blipFill>
      <xdr:spPr>
        <a:xfrm>
          <a:off x="7889128" y="330200"/>
          <a:ext cx="3575111" cy="1056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247649</xdr:colOff>
      <xdr:row>0</xdr:row>
      <xdr:rowOff>114301</xdr:rowOff>
    </xdr:from>
    <xdr:to>
      <xdr:col>8</xdr:col>
      <xdr:colOff>1005937</xdr:colOff>
      <xdr:row>3</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353424" y="114301"/>
          <a:ext cx="2026285" cy="552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34925</xdr:colOff>
      <xdr:row>0</xdr:row>
      <xdr:rowOff>82550</xdr:rowOff>
    </xdr:from>
    <xdr:to>
      <xdr:col>4</xdr:col>
      <xdr:colOff>743585</xdr:colOff>
      <xdr:row>3</xdr:row>
      <xdr:rowOff>134621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292725" y="82550"/>
          <a:ext cx="2238375" cy="6604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2048932</xdr:colOff>
      <xdr:row>0</xdr:row>
      <xdr:rowOff>98747</xdr:rowOff>
    </xdr:from>
    <xdr:to>
      <xdr:col>4</xdr:col>
      <xdr:colOff>3681159</xdr:colOff>
      <xdr:row>2</xdr:row>
      <xdr:rowOff>95251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290732" y="98747"/>
          <a:ext cx="1632227" cy="3944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OF\Investments\P%20&amp;%20I\Invest\IP&amp;R\Platform%20&amp;%20Fiduciary%20Research\Investment%20Menu%20Review\Wrap%20Platforms\Oasis%20Investment%20Menus\Oasis%20Master%20Investment%20Men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OOF\Investments\P%20&amp;%20I\Invest\IP&amp;R\Platform%20&amp;%20Fiduciary%20Research\Investment%20Menu%20Review\Wrap%20Platforms\Oasis%20Investment%20Menus\Oasis%20Master%20Investment%20Menu%20-%20Asset%20Allocation%20Compari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nvestment Managers"/>
      <sheetName val="IFL 2022 Manager Listing"/>
      <sheetName val="ICR Data"/>
      <sheetName val="BuySell Data"/>
      <sheetName val="Morningstar LookUp"/>
      <sheetName val="TMD Advised Only Funds"/>
    </sheetNames>
    <sheetDataSet>
      <sheetData sheetId="0"/>
      <sheetData sheetId="1"/>
      <sheetData sheetId="2"/>
      <sheetData sheetId="3"/>
      <sheetData sheetId="4"/>
      <sheetData sheetId="5"/>
      <sheetData sheetId="6"/>
      <sheetData sheetId="7"/>
      <sheetData sheetId="8"/>
      <sheetData sheetId="9"/>
      <sheetData sheetId="10"/>
      <sheetData sheetId="11">
        <row r="1">
          <cell r="A1" t="str">
            <v>APIR Code</v>
          </cell>
          <cell r="B1" t="str">
            <v>Manager</v>
          </cell>
        </row>
        <row r="2">
          <cell r="A2" t="str">
            <v>AAP0001AU</v>
          </cell>
          <cell r="B2" t="str">
            <v>Candriam Sustainable</v>
          </cell>
        </row>
        <row r="3">
          <cell r="A3" t="str">
            <v>AAP0002AU</v>
          </cell>
          <cell r="B3" t="str">
            <v>Ausbil Investment Management Limited</v>
          </cell>
        </row>
        <row r="4">
          <cell r="A4" t="str">
            <v>AAP0003AU</v>
          </cell>
          <cell r="B4" t="str">
            <v>Ausbil Investment Management Limited</v>
          </cell>
        </row>
        <row r="5">
          <cell r="A5" t="str">
            <v>AAP0007AU</v>
          </cell>
          <cell r="B5" t="str">
            <v>Ausbil Investment Management Limited</v>
          </cell>
        </row>
        <row r="6">
          <cell r="A6" t="str">
            <v>AAP0008AU</v>
          </cell>
          <cell r="B6" t="str">
            <v>Ausbil Investment Management Limited</v>
          </cell>
        </row>
        <row r="7">
          <cell r="A7" t="str">
            <v>AAP0103AU</v>
          </cell>
          <cell r="B7" t="str">
            <v>Ausbil Investment Management Limited</v>
          </cell>
        </row>
        <row r="8">
          <cell r="A8" t="str">
            <v>AAP0104AU</v>
          </cell>
          <cell r="B8" t="str">
            <v>Ausbil Investment Management Limited</v>
          </cell>
        </row>
        <row r="9">
          <cell r="A9" t="str">
            <v>AAP3656AU</v>
          </cell>
          <cell r="B9" t="str">
            <v>Ausbil Investment Management Limited</v>
          </cell>
        </row>
        <row r="10">
          <cell r="A10" t="str">
            <v>AAP3940AU</v>
          </cell>
          <cell r="B10" t="str">
            <v>Ausbil Investment Management Limited</v>
          </cell>
        </row>
        <row r="11">
          <cell r="A11" t="str">
            <v>AAP8285AU</v>
          </cell>
          <cell r="B11" t="str">
            <v>Ausbil Investment Management Limited</v>
          </cell>
        </row>
        <row r="12">
          <cell r="A12" t="str">
            <v>ACM0001AU</v>
          </cell>
          <cell r="B12" t="str">
            <v>AllianceBernstein LP.</v>
          </cell>
        </row>
        <row r="13">
          <cell r="A13" t="str">
            <v>ACM0006AU</v>
          </cell>
          <cell r="B13" t="str">
            <v>AllianceBernstein LP.</v>
          </cell>
        </row>
        <row r="14">
          <cell r="A14" t="str">
            <v>ACM0009AU</v>
          </cell>
          <cell r="B14" t="str">
            <v>AllianceBernstein LP.</v>
          </cell>
        </row>
        <row r="15">
          <cell r="A15" t="str">
            <v>ACQ4764AU</v>
          </cell>
          <cell r="B15" t="str">
            <v>Acorn Capital Limited</v>
          </cell>
        </row>
        <row r="16">
          <cell r="A16" t="str">
            <v>ACU0008AU</v>
          </cell>
          <cell r="B16" t="str">
            <v>Questor Financial Services Limited</v>
          </cell>
        </row>
        <row r="17">
          <cell r="A17" t="str">
            <v>ADV0013AU</v>
          </cell>
          <cell r="B17" t="str">
            <v>Maple-Brown Abbott Limited</v>
          </cell>
        </row>
        <row r="18">
          <cell r="A18" t="str">
            <v>ADV0046AU</v>
          </cell>
          <cell r="B18" t="str">
            <v>Maple-Brown Abbott Limited</v>
          </cell>
        </row>
        <row r="19">
          <cell r="A19" t="str">
            <v>AFM0010AU</v>
          </cell>
          <cell r="B19" t="str">
            <v>Aurora Funds Management Limited</v>
          </cell>
        </row>
        <row r="20">
          <cell r="A20" t="str">
            <v>AJF0003AU</v>
          </cell>
          <cell r="B20" t="str">
            <v>UBS Asset Management (Australia) Ltd</v>
          </cell>
        </row>
        <row r="21">
          <cell r="A21" t="str">
            <v>AJF0802AU</v>
          </cell>
          <cell r="B21" t="str">
            <v>OnePath Funds Management Limited</v>
          </cell>
        </row>
        <row r="22">
          <cell r="A22" t="str">
            <v>AJF0803AU</v>
          </cell>
          <cell r="B22" t="str">
            <v>OnePath Funds Management Limited</v>
          </cell>
        </row>
        <row r="23">
          <cell r="A23" t="str">
            <v>AJF0804AU</v>
          </cell>
          <cell r="B23" t="str">
            <v>Yarra Capital Management</v>
          </cell>
        </row>
        <row r="24">
          <cell r="A24" t="str">
            <v>AMP0254AU</v>
          </cell>
          <cell r="B24" t="str">
            <v>AMP Capital Investors Limited</v>
          </cell>
        </row>
        <row r="25">
          <cell r="A25" t="str">
            <v>AMP0255AU</v>
          </cell>
          <cell r="B25" t="str">
            <v>AMP Capital Investors Limited</v>
          </cell>
        </row>
        <row r="26">
          <cell r="A26" t="str">
            <v>AMP0268AU</v>
          </cell>
          <cell r="B26" t="str">
            <v>AMP Capital Investors Limited</v>
          </cell>
        </row>
        <row r="27">
          <cell r="A27" t="str">
            <v>AMP0269AU</v>
          </cell>
          <cell r="B27" t="str">
            <v>AMP Capital Investors Limited</v>
          </cell>
        </row>
        <row r="28">
          <cell r="A28" t="str">
            <v>AMP0370AU</v>
          </cell>
          <cell r="B28" t="str">
            <v>AMP Capital Investors Limited</v>
          </cell>
        </row>
        <row r="29">
          <cell r="A29" t="str">
            <v>AMP0442AU</v>
          </cell>
          <cell r="B29" t="str">
            <v>National Mutual Funds Management Limited</v>
          </cell>
        </row>
        <row r="30">
          <cell r="A30" t="str">
            <v>AMP0455AU</v>
          </cell>
          <cell r="B30" t="str">
            <v>AMP Capital Investors Limited</v>
          </cell>
        </row>
        <row r="31">
          <cell r="A31" t="str">
            <v>AMP0557AU</v>
          </cell>
          <cell r="B31" t="str">
            <v>AMP Capital Investors Limited</v>
          </cell>
        </row>
        <row r="32">
          <cell r="A32" t="str">
            <v>AMP0974AU</v>
          </cell>
          <cell r="B32" t="str">
            <v>AMP Capital Investors (NZ)</v>
          </cell>
        </row>
        <row r="33">
          <cell r="A33" t="str">
            <v>AMP1015AU</v>
          </cell>
          <cell r="B33" t="str">
            <v>AMP Capital Investors Limited</v>
          </cell>
        </row>
        <row r="34">
          <cell r="A34" t="str">
            <v>AMP1179AU</v>
          </cell>
          <cell r="B34" t="str">
            <v>AMP Capital Investors Limited</v>
          </cell>
        </row>
        <row r="35">
          <cell r="A35" t="str">
            <v>AMP1180AU</v>
          </cell>
          <cell r="B35" t="str">
            <v>AMP Capital Investors Limited</v>
          </cell>
        </row>
        <row r="36">
          <cell r="A36" t="str">
            <v>AMP1685AU</v>
          </cell>
          <cell r="B36" t="str">
            <v>AMP Capital Investors Limited</v>
          </cell>
        </row>
        <row r="37">
          <cell r="A37" t="str">
            <v>ANT0002AU</v>
          </cell>
          <cell r="B37" t="str">
            <v>Fairview Equity Partners Pty Limited</v>
          </cell>
        </row>
        <row r="38">
          <cell r="A38" t="str">
            <v>ANT0005AU</v>
          </cell>
          <cell r="B38" t="str">
            <v>Altrinsic Global Advisors LLC</v>
          </cell>
        </row>
        <row r="39">
          <cell r="A39" t="str">
            <v>ANZ0212AU</v>
          </cell>
          <cell r="B39" t="str">
            <v>Pacific Investment Management Company, LLC</v>
          </cell>
        </row>
        <row r="40">
          <cell r="A40" t="str">
            <v>ANZ0216AU</v>
          </cell>
          <cell r="B40" t="str">
            <v>Alphinity Investment Management Pty Ltd</v>
          </cell>
        </row>
        <row r="41">
          <cell r="A41" t="str">
            <v>APN0001AU</v>
          </cell>
          <cell r="B41" t="str">
            <v>APN Funds Management Ltd</v>
          </cell>
        </row>
        <row r="42">
          <cell r="A42" t="str">
            <v>APN0004AU</v>
          </cell>
          <cell r="B42" t="str">
            <v>APN Funds Management Ltd</v>
          </cell>
        </row>
        <row r="43">
          <cell r="A43" t="str">
            <v>APN0008AU</v>
          </cell>
          <cell r="B43" t="str">
            <v>APN Funds Management Ltd</v>
          </cell>
        </row>
        <row r="44">
          <cell r="A44" t="str">
            <v>APN0023AU</v>
          </cell>
          <cell r="B44" t="str">
            <v>APN Funds Management Ltd</v>
          </cell>
        </row>
        <row r="45">
          <cell r="A45" t="str">
            <v>ARO0006AU</v>
          </cell>
          <cell r="B45" t="str">
            <v>C WorldWide Asset Management Fondsmæglerselskab</v>
          </cell>
        </row>
        <row r="46">
          <cell r="A46" t="str">
            <v>ASC0001AU</v>
          </cell>
          <cell r="B46" t="str">
            <v>Smallco Investment Manager</v>
          </cell>
        </row>
        <row r="47">
          <cell r="A47" t="str">
            <v>AUG0017AU</v>
          </cell>
          <cell r="B47" t="str">
            <v>Australian Ethical Investment Ltd</v>
          </cell>
        </row>
        <row r="48">
          <cell r="A48" t="str">
            <v>AUG0018AU</v>
          </cell>
          <cell r="B48" t="str">
            <v>Australian Ethical Investment Ltd</v>
          </cell>
        </row>
        <row r="49">
          <cell r="A49" t="str">
            <v>AUG0018AU</v>
          </cell>
          <cell r="B49" t="str">
            <v>Australian Ethical Investment Ltd</v>
          </cell>
        </row>
        <row r="50">
          <cell r="A50" t="str">
            <v>AUG0019AU</v>
          </cell>
          <cell r="B50" t="str">
            <v>Australian Ethical Investment Ltd</v>
          </cell>
        </row>
        <row r="51">
          <cell r="A51" t="str">
            <v>AUG0027AU</v>
          </cell>
          <cell r="B51" t="str">
            <v>Australian Ethical Investment Ltd</v>
          </cell>
        </row>
        <row r="52">
          <cell r="A52" t="str">
            <v>AUS0030AU</v>
          </cell>
          <cell r="B52" t="str">
            <v>Platypus Asset Management Pty Ltd</v>
          </cell>
        </row>
        <row r="53">
          <cell r="A53" t="str">
            <v>AUS0035AU</v>
          </cell>
          <cell r="B53" t="str">
            <v>Australian Unity Funds Management Ltd</v>
          </cell>
        </row>
        <row r="54">
          <cell r="A54" t="str">
            <v>AUS0037AU</v>
          </cell>
          <cell r="B54" t="str">
            <v>Australian Unity Funds Management Ltd</v>
          </cell>
        </row>
        <row r="55">
          <cell r="A55" t="str">
            <v>AUS0071AU</v>
          </cell>
          <cell r="B55" t="str">
            <v>Altius Capital Management LLC</v>
          </cell>
        </row>
        <row r="56">
          <cell r="A56" t="str">
            <v>AUS0102AU</v>
          </cell>
          <cell r="B56" t="str">
            <v>Australian Unity Funds Management Ltd</v>
          </cell>
        </row>
        <row r="57">
          <cell r="A57" t="str">
            <v>AUS0112AU</v>
          </cell>
          <cell r="B57" t="str">
            <v>Australian Unity Funds Management Ltd</v>
          </cell>
        </row>
        <row r="58">
          <cell r="A58" t="str">
            <v>AUX0018AU</v>
          </cell>
          <cell r="B58" t="str">
            <v>IOOF Investment Service Limited</v>
          </cell>
        </row>
        <row r="59">
          <cell r="A59" t="str">
            <v>AUX0021AU</v>
          </cell>
          <cell r="B59" t="str">
            <v>IOOF Investment Management Limited</v>
          </cell>
        </row>
        <row r="60">
          <cell r="A60" t="str">
            <v>AUX0021AU</v>
          </cell>
          <cell r="B60" t="str">
            <v>IOOF Investment Management Limited</v>
          </cell>
        </row>
        <row r="61">
          <cell r="A61" t="str">
            <v>BAR0811AU</v>
          </cell>
          <cell r="B61" t="str">
            <v>BlackRock Asset Management Australia Ltd</v>
          </cell>
        </row>
        <row r="62">
          <cell r="A62" t="str">
            <v>BAR0813AU</v>
          </cell>
          <cell r="B62" t="str">
            <v>BlackRock Asset Management Australia Ltd</v>
          </cell>
        </row>
        <row r="63">
          <cell r="A63" t="str">
            <v>BAR0814AU</v>
          </cell>
          <cell r="B63" t="str">
            <v>BlackRock Asset Management Australia Ltd</v>
          </cell>
        </row>
        <row r="64">
          <cell r="A64" t="str">
            <v>BAR0817AU</v>
          </cell>
          <cell r="B64" t="str">
            <v>BlackRock Asset Management Australia Ltd</v>
          </cell>
        </row>
        <row r="65">
          <cell r="A65" t="str">
            <v>BBSCMA</v>
          </cell>
          <cell r="B65" t="str">
            <v>n/a</v>
          </cell>
        </row>
        <row r="66">
          <cell r="A66" t="str">
            <v>BCFA0002Q</v>
          </cell>
          <cell r="B66" t="str">
            <v>n/a</v>
          </cell>
        </row>
        <row r="67">
          <cell r="A67" t="str">
            <v>BCFA0100Q</v>
          </cell>
          <cell r="B67" t="str">
            <v>n/a</v>
          </cell>
        </row>
        <row r="68">
          <cell r="A68" t="str">
            <v>BFL0001AU</v>
          </cell>
          <cell r="B68" t="str">
            <v>Bennelong Funds Management Ltd</v>
          </cell>
        </row>
        <row r="69">
          <cell r="A69" t="str">
            <v>BFL0002AU</v>
          </cell>
          <cell r="B69" t="str">
            <v>Bennelong Funds Management Ltd</v>
          </cell>
        </row>
        <row r="70">
          <cell r="A70" t="str">
            <v>BFL0004AU</v>
          </cell>
          <cell r="B70" t="str">
            <v>Bennelong Funds Management Ltd</v>
          </cell>
        </row>
        <row r="71">
          <cell r="A71" t="str">
            <v>BFL0010AU</v>
          </cell>
          <cell r="B71" t="str">
            <v>Kardinia Capital Pty Ltd</v>
          </cell>
        </row>
        <row r="72">
          <cell r="A72" t="str">
            <v>BFL0020AU</v>
          </cell>
          <cell r="B72" t="str">
            <v>Quay Global Investors Pty Ltd</v>
          </cell>
        </row>
        <row r="73">
          <cell r="A73" t="str">
            <v>BFL3779AU</v>
          </cell>
          <cell r="B73" t="str">
            <v>Bennelong Australian Eq Ptnrs Pty Ltd</v>
          </cell>
        </row>
        <row r="74">
          <cell r="A74" t="str">
            <v>BGL0008AU</v>
          </cell>
          <cell r="B74" t="str">
            <v>BlackRock Asset Management Australia Ltd</v>
          </cell>
        </row>
        <row r="75">
          <cell r="A75" t="str">
            <v>BGL0034AU</v>
          </cell>
          <cell r="B75" t="str">
            <v>BlackRock Asset Management Australia Ltd</v>
          </cell>
        </row>
        <row r="76">
          <cell r="A76" t="str">
            <v>BGL0044AU</v>
          </cell>
          <cell r="B76" t="str">
            <v>BlackRock Asset Management Australia Ltd</v>
          </cell>
        </row>
        <row r="77">
          <cell r="A77" t="str">
            <v>BGL0105AU</v>
          </cell>
          <cell r="B77" t="str">
            <v>BlackRock Asset Management Australia Ltd</v>
          </cell>
        </row>
        <row r="78">
          <cell r="A78" t="str">
            <v>BGL0108AU</v>
          </cell>
          <cell r="B78" t="str">
            <v>BlackRock Asset Management Australia Ltd</v>
          </cell>
        </row>
        <row r="79">
          <cell r="A79" t="str">
            <v>BGL0109AU</v>
          </cell>
          <cell r="B79" t="str">
            <v>BlackRock Asset Management Australia Ltd</v>
          </cell>
        </row>
        <row r="80">
          <cell r="A80" t="str">
            <v>BLK0001AU</v>
          </cell>
          <cell r="B80" t="str">
            <v>BlackRock Institutional Trust Company NA</v>
          </cell>
        </row>
        <row r="81">
          <cell r="A81" t="str">
            <v>BLK001</v>
          </cell>
          <cell r="B81" t="str">
            <v>ironbark, blackrock, hub</v>
          </cell>
        </row>
        <row r="82">
          <cell r="A82" t="str">
            <v>BLK002</v>
          </cell>
          <cell r="B82" t="str">
            <v>ironbark, blackrock, hub</v>
          </cell>
        </row>
        <row r="83">
          <cell r="A83" t="str">
            <v>BLK003</v>
          </cell>
          <cell r="B83" t="str">
            <v>ironbark, blackrock, hub</v>
          </cell>
        </row>
        <row r="84">
          <cell r="A84" t="str">
            <v>BLK004</v>
          </cell>
          <cell r="B84" t="str">
            <v>ironbark, blackrock, hub</v>
          </cell>
        </row>
        <row r="85">
          <cell r="A85" t="str">
            <v>BLK005</v>
          </cell>
          <cell r="B85" t="str">
            <v>ironbark, blackrock, hub</v>
          </cell>
        </row>
        <row r="86">
          <cell r="A86" t="str">
            <v>BNT0003AU</v>
          </cell>
          <cell r="B86" t="str">
            <v>Hyperion Asset Management</v>
          </cell>
        </row>
        <row r="87">
          <cell r="A87" t="str">
            <v>BNT0101AU</v>
          </cell>
          <cell r="B87" t="str">
            <v>Hyperion Asset Management</v>
          </cell>
        </row>
        <row r="88">
          <cell r="A88" t="str">
            <v>BPF0029AU</v>
          </cell>
          <cell r="B88" t="str">
            <v>Bell Asset Management Limited</v>
          </cell>
        </row>
        <row r="89">
          <cell r="A89" t="str">
            <v>BPF0029AU</v>
          </cell>
          <cell r="B89" t="str">
            <v>Bell Asset Management Limited</v>
          </cell>
        </row>
        <row r="90">
          <cell r="A90" t="str">
            <v>BSP0022AU</v>
          </cell>
          <cell r="B90" t="str">
            <v>BSPE Pty Ltd</v>
          </cell>
        </row>
        <row r="91">
          <cell r="A91" t="str">
            <v>BTA001</v>
          </cell>
          <cell r="B91" t="str">
            <v>BetaShares Capital Ltd</v>
          </cell>
        </row>
        <row r="92">
          <cell r="A92" t="str">
            <v>BTA002</v>
          </cell>
          <cell r="B92" t="str">
            <v>BetaShares Capital Ltd</v>
          </cell>
        </row>
        <row r="93">
          <cell r="A93" t="str">
            <v>BTA0026AU</v>
          </cell>
          <cell r="B93" t="str">
            <v>JO Hambro Capital Management Limited</v>
          </cell>
        </row>
        <row r="94">
          <cell r="A94" t="str">
            <v>BTA003</v>
          </cell>
          <cell r="B94" t="str">
            <v>BetaShares Capital Ltd</v>
          </cell>
        </row>
        <row r="95">
          <cell r="A95" t="str">
            <v>BTA004</v>
          </cell>
          <cell r="B95" t="str">
            <v>BetaShares Capital Ltd</v>
          </cell>
        </row>
        <row r="96">
          <cell r="A96" t="str">
            <v>BTA0043AU</v>
          </cell>
          <cell r="B96" t="str">
            <v>Pendal Group Ltd</v>
          </cell>
        </row>
        <row r="97">
          <cell r="A97" t="str">
            <v>BTA005</v>
          </cell>
          <cell r="B97" t="str">
            <v>BetaShares Capital Ltd</v>
          </cell>
        </row>
        <row r="98">
          <cell r="A98" t="str">
            <v>BTA0054AU</v>
          </cell>
          <cell r="B98" t="str">
            <v>JO Hambro Capital Management Limited</v>
          </cell>
        </row>
        <row r="99">
          <cell r="A99" t="str">
            <v>BTA0055AU</v>
          </cell>
          <cell r="B99" t="str">
            <v>Pendal Group Ltd</v>
          </cell>
        </row>
        <row r="100">
          <cell r="A100" t="str">
            <v>BTA0056AU</v>
          </cell>
          <cell r="B100" t="str">
            <v>Pendal Group Ltd</v>
          </cell>
        </row>
        <row r="101">
          <cell r="A101" t="str">
            <v>BTA0061AU</v>
          </cell>
          <cell r="B101" t="str">
            <v>Pendal Institutional Limited</v>
          </cell>
        </row>
        <row r="102">
          <cell r="A102" t="str">
            <v>BTA0122AU</v>
          </cell>
          <cell r="B102" t="str">
            <v>Pendal Institutional Limited</v>
          </cell>
        </row>
        <row r="103">
          <cell r="A103" t="str">
            <v>BTA0124AU</v>
          </cell>
          <cell r="B103" t="str">
            <v>J O Hambro Capital Management Limited</v>
          </cell>
        </row>
        <row r="104">
          <cell r="A104" t="str">
            <v>BTA0125AU</v>
          </cell>
          <cell r="B104" t="str">
            <v>Pendal Group Ltd</v>
          </cell>
        </row>
        <row r="105">
          <cell r="A105" t="str">
            <v>BTA0313AU</v>
          </cell>
          <cell r="B105" t="str">
            <v>Pendal Institutional Limited</v>
          </cell>
        </row>
        <row r="106">
          <cell r="A106" t="str">
            <v>BTA0318AU</v>
          </cell>
          <cell r="B106" t="str">
            <v>Pendal Group Ltd</v>
          </cell>
        </row>
        <row r="107">
          <cell r="A107" t="str">
            <v>BTA0419AU</v>
          </cell>
          <cell r="B107" t="str">
            <v>J O Hambro Capital Management Limited</v>
          </cell>
        </row>
        <row r="108">
          <cell r="A108" t="str">
            <v>BTA0441AU</v>
          </cell>
          <cell r="B108" t="str">
            <v>Pendal Institutional Limited</v>
          </cell>
        </row>
        <row r="109">
          <cell r="A109" t="str">
            <v>BTA0507AU</v>
          </cell>
          <cell r="B109" t="str">
            <v>Pendal Institutional Limited</v>
          </cell>
        </row>
        <row r="110">
          <cell r="A110" t="str">
            <v>BTA0507AU</v>
          </cell>
          <cell r="B110" t="str">
            <v>Pendal Institutional Limited</v>
          </cell>
        </row>
        <row r="111">
          <cell r="A111" t="str">
            <v>BTA0805AU</v>
          </cell>
          <cell r="B111" t="str">
            <v>Pendal Group Ltd</v>
          </cell>
        </row>
        <row r="112">
          <cell r="A112" t="str">
            <v>BTA0806AU</v>
          </cell>
          <cell r="B112" t="str">
            <v>Pendal Group Ltd</v>
          </cell>
        </row>
        <row r="113">
          <cell r="A113" t="str">
            <v>CHN2868AU</v>
          </cell>
          <cell r="B113" t="str">
            <v>Revolution Asset Management Pty Ltd</v>
          </cell>
        </row>
        <row r="114">
          <cell r="A114" t="str">
            <v>CHN5843AU</v>
          </cell>
          <cell r="B114" t="str">
            <v>Sage Capital Pty Ltd</v>
          </cell>
        </row>
        <row r="115">
          <cell r="A115" t="str">
            <v>CHN8862AU</v>
          </cell>
          <cell r="B115" t="str">
            <v>Sage Capital Pty Ltd</v>
          </cell>
        </row>
        <row r="116">
          <cell r="A116" t="str">
            <v>CIM0006AU</v>
          </cell>
          <cell r="B116" t="str">
            <v>Capital Group</v>
          </cell>
        </row>
        <row r="117">
          <cell r="A117" t="str">
            <v>CIM0008AU</v>
          </cell>
          <cell r="B117" t="str">
            <v>Capital Group</v>
          </cell>
        </row>
        <row r="118">
          <cell r="A118" t="str">
            <v>CLN6300AU</v>
          </cell>
          <cell r="B118" t="str">
            <v>Collins St Asset Management Pty Ltd</v>
          </cell>
        </row>
        <row r="119">
          <cell r="A119" t="str">
            <v>CNA0805AU</v>
          </cell>
          <cell r="B119" t="str">
            <v>Invesco Australia Limited</v>
          </cell>
        </row>
        <row r="120">
          <cell r="A120" t="str">
            <v>CNA0812AU</v>
          </cell>
          <cell r="B120" t="str">
            <v>Invesco Australia Limited</v>
          </cell>
        </row>
        <row r="121">
          <cell r="A121" t="str">
            <v>CNT9370AU</v>
          </cell>
          <cell r="B121" t="str">
            <v>Centuria Property Funds Limited</v>
          </cell>
        </row>
        <row r="122">
          <cell r="A122" t="str">
            <v>COL0001AU</v>
          </cell>
          <cell r="B122" t="str">
            <v>Charter Hall Property Securities Management Ltd</v>
          </cell>
        </row>
        <row r="123">
          <cell r="A123" t="str">
            <v>COL0029AU</v>
          </cell>
          <cell r="B123" t="str">
            <v>Atrium Investment Management Pty Ltd</v>
          </cell>
        </row>
        <row r="124">
          <cell r="A124" t="str">
            <v>COL0030AU</v>
          </cell>
          <cell r="B124" t="str">
            <v>Atrium Investment Management Pty Ltd</v>
          </cell>
        </row>
        <row r="125">
          <cell r="A125" t="str">
            <v>COL0031AU</v>
          </cell>
          <cell r="B125" t="str">
            <v>Atrium Investment Management Pty Ltd</v>
          </cell>
        </row>
        <row r="126">
          <cell r="A126" t="str">
            <v>CRE0014AU</v>
          </cell>
          <cell r="B126" t="str">
            <v>Smarter Money Investments Pty Ltd</v>
          </cell>
        </row>
        <row r="127">
          <cell r="A127" t="str">
            <v>CRM0008AU</v>
          </cell>
          <cell r="B127" t="str">
            <v>Phoenix Portfolios Pty Ltd</v>
          </cell>
        </row>
        <row r="128">
          <cell r="A128" t="str">
            <v>CRM0018AU</v>
          </cell>
          <cell r="B128" t="str">
            <v>Cromwell Property Group</v>
          </cell>
        </row>
        <row r="129">
          <cell r="A129" t="str">
            <v>CRS0001AU</v>
          </cell>
          <cell r="B129" t="str">
            <v>Aberdeen Asset Management (Part of Aberdeen Standard Investments)</v>
          </cell>
        </row>
        <row r="130">
          <cell r="A130" t="str">
            <v>CRS0002AU</v>
          </cell>
          <cell r="B130" t="str">
            <v>Aberdeen Asset Management (Part of Aberdeen Standard Investments)</v>
          </cell>
        </row>
        <row r="131">
          <cell r="A131" t="str">
            <v>CRS0003AU</v>
          </cell>
          <cell r="B131" t="str">
            <v>Aberdeen Standard Investments</v>
          </cell>
        </row>
        <row r="132">
          <cell r="A132" t="str">
            <v>CRS0005AU</v>
          </cell>
          <cell r="B132" t="str">
            <v>abrdn Inc.</v>
          </cell>
        </row>
        <row r="133">
          <cell r="A133" t="str">
            <v>CRS0007AU</v>
          </cell>
          <cell r="B133" t="str">
            <v>SG Hiscock &amp; Company Limited</v>
          </cell>
        </row>
        <row r="134">
          <cell r="A134" t="str">
            <v>CSA0038AU</v>
          </cell>
          <cell r="B134" t="str">
            <v>Bentham Asset Management Pty Limited</v>
          </cell>
        </row>
        <row r="135">
          <cell r="A135" t="str">
            <v>CSA0045AU</v>
          </cell>
          <cell r="B135" t="str">
            <v>Bentham Asset Management Pty Limited</v>
          </cell>
        </row>
        <row r="136">
          <cell r="A136" t="str">
            <v>CSA0046AU</v>
          </cell>
          <cell r="B136" t="str">
            <v>Bentham Asset Management Pty Limited</v>
          </cell>
        </row>
        <row r="137">
          <cell r="A137" t="str">
            <v>CSA0102AU</v>
          </cell>
          <cell r="B137" t="str">
            <v>Bentham Asset Management Pty Limited</v>
          </cell>
        </row>
        <row r="138">
          <cell r="A138" t="str">
            <v>CSA0131AU</v>
          </cell>
          <cell r="B138" t="str">
            <v>Aberdeen Standard Investments</v>
          </cell>
        </row>
        <row r="139">
          <cell r="A139" t="str">
            <v>CSA0135AU</v>
          </cell>
          <cell r="B139" t="str">
            <v>abrdn Inc.</v>
          </cell>
        </row>
        <row r="140">
          <cell r="A140" t="str">
            <v>CTR0438AU</v>
          </cell>
          <cell r="B140" t="str">
            <v>Centuria Prprty Fds No.2 Ltd</v>
          </cell>
        </row>
        <row r="141">
          <cell r="A141" t="str">
            <v>CVW1890AU</v>
          </cell>
          <cell r="B141" t="str">
            <v>Antipodes Partners Limited</v>
          </cell>
        </row>
        <row r="142">
          <cell r="A142" t="str">
            <v>DAM2792AU</v>
          </cell>
          <cell r="B142" t="str">
            <v>North Rock Capital Mgtmt,LLC</v>
          </cell>
        </row>
        <row r="143">
          <cell r="A143" t="str">
            <v>DDH0009AU</v>
          </cell>
          <cell r="B143" t="str">
            <v>QIC Limited</v>
          </cell>
        </row>
        <row r="144">
          <cell r="A144" t="str">
            <v>DEU0109AU</v>
          </cell>
          <cell r="B144" t="str">
            <v>Graham Capital Management</v>
          </cell>
        </row>
        <row r="145">
          <cell r="A145" t="str">
            <v>DFA0002AU</v>
          </cell>
          <cell r="B145" t="str">
            <v>Dimensional Fund Advisors LP</v>
          </cell>
        </row>
        <row r="146">
          <cell r="A146" t="str">
            <v>DFA0003AU</v>
          </cell>
          <cell r="B146" t="str">
            <v>DFA Australia Limited</v>
          </cell>
        </row>
        <row r="147">
          <cell r="A147" t="str">
            <v>DFA0004AU</v>
          </cell>
          <cell r="B147" t="str">
            <v>DFA Australia Limited</v>
          </cell>
        </row>
        <row r="148">
          <cell r="A148" t="str">
            <v>DFA0005AU</v>
          </cell>
          <cell r="B148" t="str">
            <v>DFA Australia Limited</v>
          </cell>
        </row>
        <row r="149">
          <cell r="A149" t="str">
            <v>DFA0006AU</v>
          </cell>
          <cell r="B149" t="str">
            <v>DFA Australia Limited</v>
          </cell>
        </row>
        <row r="150">
          <cell r="A150" t="str">
            <v>DFA0007AU</v>
          </cell>
          <cell r="B150" t="str">
            <v>IOOF Investment Management Limited</v>
          </cell>
        </row>
        <row r="151">
          <cell r="A151" t="str">
            <v>DFA0008AU</v>
          </cell>
          <cell r="B151" t="str">
            <v>IOOF Investment Management Limited</v>
          </cell>
        </row>
        <row r="152">
          <cell r="A152" t="str">
            <v>DFA0009AU</v>
          </cell>
          <cell r="B152" t="str">
            <v>DFA Australia Limited</v>
          </cell>
        </row>
        <row r="153">
          <cell r="A153" t="str">
            <v>DFA0015AU</v>
          </cell>
          <cell r="B153" t="str">
            <v>IOOF Investment Management Limited</v>
          </cell>
        </row>
        <row r="154">
          <cell r="A154" t="str">
            <v>DFA0028AU</v>
          </cell>
          <cell r="B154" t="str">
            <v>DFA Australia Limited</v>
          </cell>
        </row>
        <row r="155">
          <cell r="A155" t="str">
            <v>DFA0029AU</v>
          </cell>
          <cell r="B155" t="str">
            <v>DFA Australia Limited</v>
          </cell>
        </row>
        <row r="156">
          <cell r="A156" t="str">
            <v>DFA0033AU</v>
          </cell>
          <cell r="B156" t="str">
            <v>DFA Australia Limited</v>
          </cell>
        </row>
        <row r="157">
          <cell r="A157" t="str">
            <v>DFA0035AU</v>
          </cell>
          <cell r="B157" t="str">
            <v>DFA Australia Limited</v>
          </cell>
        </row>
        <row r="158">
          <cell r="A158" t="str">
            <v>DFA0041AU</v>
          </cell>
          <cell r="B158" t="str">
            <v>Dimensional Fund Advisors LP</v>
          </cell>
        </row>
        <row r="159">
          <cell r="A159" t="str">
            <v>DFA0042AU</v>
          </cell>
          <cell r="B159" t="str">
            <v>Dimensional Fund Advisors LP</v>
          </cell>
        </row>
        <row r="160">
          <cell r="A160" t="str">
            <v>DFA0100AU</v>
          </cell>
          <cell r="B160" t="str">
            <v>DFA Australia Limited</v>
          </cell>
        </row>
        <row r="161">
          <cell r="A161" t="str">
            <v>DFA0101AU</v>
          </cell>
          <cell r="B161" t="str">
            <v>DFA Australia Limited</v>
          </cell>
        </row>
        <row r="162">
          <cell r="A162" t="str">
            <v>DFA0102AU</v>
          </cell>
          <cell r="B162" t="str">
            <v>DFA Australia Limited</v>
          </cell>
        </row>
        <row r="163">
          <cell r="A163" t="str">
            <v>DFA0103AU</v>
          </cell>
          <cell r="B163" t="str">
            <v>DFA Australia Limited</v>
          </cell>
        </row>
        <row r="164">
          <cell r="A164" t="str">
            <v>DFA0104AU</v>
          </cell>
          <cell r="B164" t="str">
            <v>DFA Australia Limited</v>
          </cell>
        </row>
        <row r="165">
          <cell r="A165" t="str">
            <v>DFA0105AU</v>
          </cell>
          <cell r="B165" t="str">
            <v>DFA Australia Limited</v>
          </cell>
        </row>
        <row r="166">
          <cell r="A166" t="str">
            <v>DFA0106AU</v>
          </cell>
          <cell r="B166" t="str">
            <v>DFA Australia Limited</v>
          </cell>
        </row>
        <row r="167">
          <cell r="A167" t="str">
            <v>DFA0107AU</v>
          </cell>
          <cell r="B167" t="str">
            <v>Dimensional Fund Advisors LP</v>
          </cell>
        </row>
        <row r="168">
          <cell r="A168" t="str">
            <v>DFA0108AU</v>
          </cell>
          <cell r="B168" t="str">
            <v>Dimensional Fund Advisors LP</v>
          </cell>
        </row>
        <row r="169">
          <cell r="A169" t="str">
            <v>DFA0642AU</v>
          </cell>
          <cell r="B169" t="str">
            <v>DFA Australia Limited</v>
          </cell>
        </row>
        <row r="170">
          <cell r="A170" t="str">
            <v>DFA2068AU</v>
          </cell>
          <cell r="B170" t="str">
            <v>DFA Australia Limited</v>
          </cell>
        </row>
        <row r="171">
          <cell r="A171" t="str">
            <v>DFA7518AU</v>
          </cell>
          <cell r="B171" t="str">
            <v>DFA Australia Limited</v>
          </cell>
        </row>
        <row r="172">
          <cell r="A172" t="str">
            <v>DFA8313AU</v>
          </cell>
          <cell r="B172" t="str">
            <v>DFA Australia Limited</v>
          </cell>
        </row>
        <row r="173">
          <cell r="A173" t="str">
            <v>DFA8887AU</v>
          </cell>
          <cell r="B173" t="str">
            <v>DFA Australia Limited</v>
          </cell>
        </row>
        <row r="174">
          <cell r="A174" t="str">
            <v>DNR001</v>
          </cell>
          <cell r="B174" t="str">
            <v>ironbark, dnr, hub</v>
          </cell>
        </row>
        <row r="175">
          <cell r="A175" t="str">
            <v>DNR002</v>
          </cell>
          <cell r="B175" t="str">
            <v>ironbark, dnr, hub</v>
          </cell>
        </row>
        <row r="176">
          <cell r="A176" t="str">
            <v>DNR003</v>
          </cell>
          <cell r="B176" t="str">
            <v>ironbark, dnr, hub</v>
          </cell>
        </row>
        <row r="177">
          <cell r="A177" t="str">
            <v>ECL0007AU</v>
          </cell>
          <cell r="B177" t="str">
            <v>Ellerston Capital Limited</v>
          </cell>
        </row>
        <row r="178">
          <cell r="A178" t="str">
            <v>ECL0013AU</v>
          </cell>
          <cell r="B178" t="str">
            <v>Ellerston Capital Limited</v>
          </cell>
        </row>
        <row r="179">
          <cell r="A179" t="str">
            <v>ECL3306AU</v>
          </cell>
          <cell r="B179" t="str">
            <v>Ellerston Capital Limited</v>
          </cell>
        </row>
        <row r="180">
          <cell r="A180" t="str">
            <v>EGG0001AU</v>
          </cell>
          <cell r="B180" t="str">
            <v>Eley Griffiths Group Pty Ltd</v>
          </cell>
        </row>
        <row r="181">
          <cell r="A181" t="str">
            <v>EQI0015AU</v>
          </cell>
          <cell r="B181" t="str">
            <v>abrdn Inc.</v>
          </cell>
        </row>
        <row r="182">
          <cell r="A182" t="str">
            <v>EQI0028AU</v>
          </cell>
          <cell r="B182" t="str">
            <v>abrdn Inc.</v>
          </cell>
        </row>
        <row r="183">
          <cell r="A183" t="str">
            <v>ETL0005AU</v>
          </cell>
          <cell r="B183" t="str">
            <v>SG Hiscock &amp; Company Limited</v>
          </cell>
        </row>
        <row r="184">
          <cell r="A184" t="str">
            <v>ETL0015AU</v>
          </cell>
          <cell r="B184" t="str">
            <v>Pacific Investment Management Company, LLC</v>
          </cell>
        </row>
        <row r="185">
          <cell r="A185" t="str">
            <v>ETL0016AU</v>
          </cell>
          <cell r="B185" t="str">
            <v>Pacific Investment Management Company, LLC</v>
          </cell>
        </row>
        <row r="186">
          <cell r="A186" t="str">
            <v>ETL0018AU</v>
          </cell>
          <cell r="B186" t="str">
            <v>Pacific Investment Management Company, LLC</v>
          </cell>
        </row>
        <row r="187">
          <cell r="A187" t="str">
            <v>ETL0019AU</v>
          </cell>
          <cell r="B187" t="str">
            <v>Pacific Investment Management Company, LLC</v>
          </cell>
        </row>
        <row r="188">
          <cell r="A188" t="str">
            <v>ETL0032AU</v>
          </cell>
          <cell r="B188" t="str">
            <v>abrdn Inc.</v>
          </cell>
        </row>
        <row r="189">
          <cell r="A189" t="str">
            <v>ETL0041AU</v>
          </cell>
          <cell r="B189" t="str">
            <v>MFS Investment Management</v>
          </cell>
        </row>
        <row r="190">
          <cell r="A190" t="str">
            <v>ETL0060AU</v>
          </cell>
          <cell r="B190" t="str">
            <v>Allan Gray Australia Pty Ltd</v>
          </cell>
        </row>
        <row r="191">
          <cell r="A191" t="str">
            <v>ETL0062AU</v>
          </cell>
          <cell r="B191" t="str">
            <v>SG Hiscock &amp; Company Limited</v>
          </cell>
        </row>
        <row r="192">
          <cell r="A192" t="str">
            <v>ETL0069AU</v>
          </cell>
          <cell r="B192" t="str">
            <v>Tribeca Investment Partners Pty Ltd</v>
          </cell>
        </row>
        <row r="193">
          <cell r="A193" t="str">
            <v>ETL0071AU</v>
          </cell>
          <cell r="B193" t="str">
            <v>T. Rowe Price</v>
          </cell>
        </row>
        <row r="194">
          <cell r="A194" t="str">
            <v>ETL0114AU</v>
          </cell>
          <cell r="B194" t="str">
            <v>Pacific Investment Management Company, LLC</v>
          </cell>
        </row>
        <row r="195">
          <cell r="A195" t="str">
            <v>ETL0115AU</v>
          </cell>
          <cell r="B195" t="str">
            <v>Pacific Investment Management Company, LLC</v>
          </cell>
        </row>
        <row r="196">
          <cell r="A196" t="str">
            <v>ETL0116AU</v>
          </cell>
          <cell r="B196" t="str">
            <v>Pacific Investment Management Company, LLC</v>
          </cell>
        </row>
        <row r="197">
          <cell r="A197" t="str">
            <v>ETL0118AU</v>
          </cell>
          <cell r="B197" t="str">
            <v>SG Hiscock &amp; Company Limited</v>
          </cell>
        </row>
        <row r="198">
          <cell r="A198" t="str">
            <v>ETL0119AU</v>
          </cell>
          <cell r="B198" t="str">
            <v>SG Hiscock &amp; Company Limited</v>
          </cell>
        </row>
        <row r="199">
          <cell r="A199" t="str">
            <v>ETL0130AU</v>
          </cell>
          <cell r="B199" t="str">
            <v>abrdn Investment Management Limited</v>
          </cell>
        </row>
        <row r="200">
          <cell r="A200" t="str">
            <v>ETL0171AU</v>
          </cell>
          <cell r="B200" t="str">
            <v>AXA Investment Managers Paris</v>
          </cell>
        </row>
        <row r="201">
          <cell r="A201" t="str">
            <v>ETL0171AU</v>
          </cell>
          <cell r="B201" t="str">
            <v>AXA Investment Managers Paris</v>
          </cell>
        </row>
        <row r="202">
          <cell r="A202" t="str">
            <v>ETL0172AU</v>
          </cell>
          <cell r="B202" t="str">
            <v>MFS Investment Management</v>
          </cell>
        </row>
        <row r="203">
          <cell r="A203" t="str">
            <v>ETL0182AU</v>
          </cell>
          <cell r="B203" t="str">
            <v>Pacific Investment Management Company, LLC</v>
          </cell>
        </row>
        <row r="204">
          <cell r="A204" t="str">
            <v>ETL0200AU</v>
          </cell>
          <cell r="B204" t="str">
            <v>Tribeca Investment Partners Pty Ltd</v>
          </cell>
        </row>
        <row r="205">
          <cell r="A205" t="str">
            <v>ETL0273AU</v>
          </cell>
          <cell r="B205" t="str">
            <v>Allan Gray Australia Pty Ltd</v>
          </cell>
        </row>
        <row r="206">
          <cell r="A206" t="str">
            <v>ETL0276AU</v>
          </cell>
          <cell r="B206" t="str">
            <v>Partners Group (Guernsey) Limited</v>
          </cell>
        </row>
        <row r="207">
          <cell r="A207" t="str">
            <v>ETL0312AU</v>
          </cell>
          <cell r="B207" t="str">
            <v>T. Rowe Price</v>
          </cell>
        </row>
        <row r="208">
          <cell r="A208" t="str">
            <v>ETL0328AU</v>
          </cell>
          <cell r="B208" t="str">
            <v>T. Rowe Price</v>
          </cell>
        </row>
        <row r="209">
          <cell r="A209" t="str">
            <v>ETL0365AU</v>
          </cell>
          <cell r="B209" t="str">
            <v>Paradice Investment Management LLC</v>
          </cell>
        </row>
        <row r="210">
          <cell r="A210" t="str">
            <v>ETL0381AU</v>
          </cell>
          <cell r="B210" t="str">
            <v>Boston Partners Global Investors, Inc</v>
          </cell>
        </row>
        <row r="211">
          <cell r="A211" t="str">
            <v>ETL0398AU</v>
          </cell>
          <cell r="B211" t="str">
            <v>T. Rowe Price</v>
          </cell>
        </row>
        <row r="212">
          <cell r="A212" t="str">
            <v>ETL0419AU</v>
          </cell>
          <cell r="B212" t="str">
            <v>Davis Selected Advisers LP</v>
          </cell>
        </row>
        <row r="213">
          <cell r="A213" t="str">
            <v>ETL0431AU</v>
          </cell>
          <cell r="B213" t="str">
            <v>Partners Group (Guernsey) Limited</v>
          </cell>
        </row>
        <row r="214">
          <cell r="A214" t="str">
            <v>ETL0449AU</v>
          </cell>
          <cell r="B214" t="str">
            <v>Flinders Investment Partners Pty Limited</v>
          </cell>
        </row>
        <row r="215">
          <cell r="A215" t="str">
            <v>ETL0458AU</v>
          </cell>
          <cell r="B215" t="str">
            <v>Pacific Investment Management Company, LLC</v>
          </cell>
        </row>
        <row r="216">
          <cell r="A216" t="str">
            <v>ETL0463AU</v>
          </cell>
          <cell r="B216" t="str">
            <v>Orbis Investment Management Limited</v>
          </cell>
        </row>
        <row r="217">
          <cell r="A217" t="str">
            <v>ETL0490AU</v>
          </cell>
          <cell r="B217" t="str">
            <v>L1 Capital Pty Ltd</v>
          </cell>
        </row>
        <row r="218">
          <cell r="A218" t="str">
            <v>ETL3086AU</v>
          </cell>
          <cell r="B218" t="str">
            <v>Alpha Fund Managers Pty Ltd</v>
          </cell>
        </row>
        <row r="219">
          <cell r="A219" t="str">
            <v>ETL4207AU</v>
          </cell>
          <cell r="B219" t="str">
            <v>GQG Partners LLC</v>
          </cell>
        </row>
        <row r="220">
          <cell r="A220" t="str">
            <v>ETL4581AU</v>
          </cell>
          <cell r="B220" t="str">
            <v>GQG Partners LLC</v>
          </cell>
        </row>
        <row r="221">
          <cell r="A221" t="str">
            <v>ETL5525AU</v>
          </cell>
          <cell r="B221" t="str">
            <v>Colchester Global Investors Ltd</v>
          </cell>
        </row>
        <row r="222">
          <cell r="A222" t="str">
            <v>ETL6153AU</v>
          </cell>
          <cell r="B222" t="str">
            <v>Alpha Fund Managers Pty Ltd</v>
          </cell>
        </row>
        <row r="223">
          <cell r="A223" t="str">
            <v>ETL6978AU</v>
          </cell>
          <cell r="B223" t="str">
            <v>Milford Funds Limited</v>
          </cell>
        </row>
        <row r="224">
          <cell r="A224" t="str">
            <v>ETL7377AU</v>
          </cell>
          <cell r="B224" t="str">
            <v>GQG Partners LLC</v>
          </cell>
        </row>
        <row r="225">
          <cell r="A225" t="str">
            <v>ETL8084AU</v>
          </cell>
          <cell r="B225" t="str">
            <v>Paradice Investment Management Pty Ltd</v>
          </cell>
        </row>
        <row r="226">
          <cell r="A226" t="str">
            <v>ETL8155AU</v>
          </cell>
          <cell r="B226" t="str">
            <v>Milford Australia Pty Ltd</v>
          </cell>
        </row>
        <row r="227">
          <cell r="A227" t="str">
            <v>ETL8171AU</v>
          </cell>
          <cell r="B227" t="str">
            <v>Impax Asset Management Ltd</v>
          </cell>
        </row>
        <row r="228">
          <cell r="A228" t="str">
            <v>ETL8772AU</v>
          </cell>
          <cell r="B228" t="str">
            <v>Paradice Investment Management LLC</v>
          </cell>
        </row>
        <row r="229">
          <cell r="A229" t="str">
            <v>EVO2608AU</v>
          </cell>
          <cell r="B229" t="str">
            <v>Metrics Credit Partners Pty Limited</v>
          </cell>
        </row>
        <row r="230">
          <cell r="A230" t="str">
            <v>FAM0101AU</v>
          </cell>
          <cell r="B230" t="str">
            <v>Celeste Funds Management Limited</v>
          </cell>
        </row>
        <row r="231">
          <cell r="A231" t="str">
            <v>FHT0030AU</v>
          </cell>
          <cell r="B231" t="str">
            <v>Montgomery Investment Management Inc</v>
          </cell>
        </row>
        <row r="232">
          <cell r="A232" t="str">
            <v>FID0007AU</v>
          </cell>
          <cell r="B232" t="str">
            <v>FIL Australia</v>
          </cell>
        </row>
        <row r="233">
          <cell r="A233" t="str">
            <v>FID0007AU</v>
          </cell>
          <cell r="B233" t="str">
            <v>FIL Australia</v>
          </cell>
        </row>
        <row r="234">
          <cell r="A234" t="str">
            <v>FID0008AU</v>
          </cell>
          <cell r="B234" t="str">
            <v>FIL Australia</v>
          </cell>
        </row>
        <row r="235">
          <cell r="A235" t="str">
            <v>FID0010AU</v>
          </cell>
          <cell r="B235" t="str">
            <v>Fidelity Management &amp; Research Company LLC</v>
          </cell>
        </row>
        <row r="236">
          <cell r="A236" t="str">
            <v>FID0011AU</v>
          </cell>
          <cell r="B236" t="str">
            <v>FIL Limited</v>
          </cell>
        </row>
        <row r="237">
          <cell r="A237" t="str">
            <v>FID0015AU</v>
          </cell>
          <cell r="B237" t="str">
            <v>FIL Limited</v>
          </cell>
        </row>
        <row r="238">
          <cell r="A238" t="str">
            <v>FID0021AU</v>
          </cell>
          <cell r="B238" t="str">
            <v>Fidelity (FIL Fund Management Limited)</v>
          </cell>
        </row>
        <row r="239">
          <cell r="A239" t="str">
            <v>FID0023AU</v>
          </cell>
          <cell r="B239" t="str">
            <v>FIL Limited</v>
          </cell>
        </row>
        <row r="240">
          <cell r="A240" t="str">
            <v>FID0026AU</v>
          </cell>
          <cell r="B240" t="str">
            <v>FIL Australia</v>
          </cell>
        </row>
        <row r="241">
          <cell r="A241" t="str">
            <v>FID0031AU</v>
          </cell>
          <cell r="B241" t="str">
            <v>FIL Limited</v>
          </cell>
        </row>
        <row r="242">
          <cell r="A242" t="str">
            <v>FRT0009AU</v>
          </cell>
          <cell r="B242" t="str">
            <v>Franklin Templeton Invts</v>
          </cell>
        </row>
        <row r="243">
          <cell r="A243" t="str">
            <v>FRT0011AU</v>
          </cell>
          <cell r="B243" t="str">
            <v>Franklin Templeton Invts</v>
          </cell>
        </row>
        <row r="244">
          <cell r="A244" t="str">
            <v>FRT0025AU</v>
          </cell>
          <cell r="B244" t="str">
            <v>Franklin Templeton Investments</v>
          </cell>
        </row>
        <row r="245">
          <cell r="A245" t="str">
            <v>FRT0027AU</v>
          </cell>
          <cell r="B245" t="str">
            <v>Franklin Templeton Investments Aus Ltd</v>
          </cell>
        </row>
        <row r="246">
          <cell r="A246" t="str">
            <v>FSF0002AU</v>
          </cell>
          <cell r="B246" t="str">
            <v>First Sentier Investors</v>
          </cell>
        </row>
        <row r="247">
          <cell r="A247" t="str">
            <v>FSF0003AU</v>
          </cell>
          <cell r="B247" t="str">
            <v>First Sentier Investors (Australia) Services Pty Limited</v>
          </cell>
        </row>
        <row r="248">
          <cell r="A248" t="str">
            <v>FSF0004AU</v>
          </cell>
          <cell r="B248" t="str">
            <v>First Sentier Investors (Australia) Services Pty Limited</v>
          </cell>
        </row>
        <row r="249">
          <cell r="A249" t="str">
            <v>FSF0007AU</v>
          </cell>
          <cell r="B249" t="str">
            <v>First Sentier Investors (Australia) Services Pty Limited</v>
          </cell>
        </row>
        <row r="250">
          <cell r="A250" t="str">
            <v>FSF0008AU</v>
          </cell>
          <cell r="B250" t="str">
            <v>First Sentier Investors (Australia) Services Pty Limited</v>
          </cell>
        </row>
        <row r="251">
          <cell r="A251" t="str">
            <v>FSF0013AU</v>
          </cell>
          <cell r="B251" t="str">
            <v>First Sentier Investors (Australia) Services Pty Limited</v>
          </cell>
        </row>
        <row r="252">
          <cell r="A252" t="str">
            <v>FSF0014AU</v>
          </cell>
          <cell r="B252" t="str">
            <v>First Sentier Investors</v>
          </cell>
        </row>
        <row r="253">
          <cell r="A253" t="str">
            <v>FSF0027AU</v>
          </cell>
          <cell r="B253" t="str">
            <v>First Sentier Investors (Australia) Services Pty Limited</v>
          </cell>
        </row>
        <row r="254">
          <cell r="A254" t="str">
            <v>FSF0033AU</v>
          </cell>
          <cell r="B254" t="str">
            <v>First Sentier Investors (Australia) Services Pty Limited</v>
          </cell>
        </row>
        <row r="255">
          <cell r="A255" t="str">
            <v>FSF0038AU</v>
          </cell>
          <cell r="B255" t="str">
            <v>Janus Henderson Investors (AUS) FM Ltd</v>
          </cell>
        </row>
        <row r="256">
          <cell r="A256" t="str">
            <v>FSF0039AU</v>
          </cell>
          <cell r="B256" t="str">
            <v>First Sentier Investors (Australia) Services Pty Limited</v>
          </cell>
        </row>
        <row r="257">
          <cell r="A257" t="str">
            <v>FSF0040AU</v>
          </cell>
          <cell r="B257" t="str">
            <v>First Sentier Investors (Australia) Services Pty Limited</v>
          </cell>
        </row>
        <row r="258">
          <cell r="A258" t="str">
            <v>FSF0043AU</v>
          </cell>
          <cell r="B258" t="str">
            <v>First Sentier Investors (Australia) Services Pty Limited</v>
          </cell>
        </row>
        <row r="259">
          <cell r="A259" t="str">
            <v>FSF0047AU</v>
          </cell>
          <cell r="B259" t="str">
            <v>First Sentier Investors (Australia) Services Pty Limited</v>
          </cell>
        </row>
        <row r="260">
          <cell r="A260" t="str">
            <v>FSF0079AU</v>
          </cell>
          <cell r="B260" t="str">
            <v>Lazard Asset Management LLC</v>
          </cell>
        </row>
        <row r="261">
          <cell r="A261" t="str">
            <v>FSF0084AU</v>
          </cell>
          <cell r="B261" t="str">
            <v>First Sentier Investors (Australia) Services Pty Limited</v>
          </cell>
        </row>
        <row r="262">
          <cell r="A262" t="str">
            <v>FSF0143AU</v>
          </cell>
          <cell r="B262" t="str">
            <v>First State Investments</v>
          </cell>
        </row>
        <row r="263">
          <cell r="A263" t="str">
            <v>FSF0146AU</v>
          </cell>
          <cell r="B263" t="str">
            <v>Wellington Management Australia Pty Ltd</v>
          </cell>
        </row>
        <row r="264">
          <cell r="A264" t="str">
            <v>FSF0170AU</v>
          </cell>
          <cell r="B264" t="str">
            <v>First Sentier Investors (Australia) Services Pty Limited</v>
          </cell>
        </row>
        <row r="265">
          <cell r="A265" t="str">
            <v>FSF0454AU</v>
          </cell>
          <cell r="B265" t="str">
            <v>First Sentier Investors (Australia) Services Pty Limited</v>
          </cell>
        </row>
        <row r="266">
          <cell r="A266" t="str">
            <v>FSF0458AU</v>
          </cell>
          <cell r="B266" t="str">
            <v>Perpetual Investment Management Ltd</v>
          </cell>
        </row>
        <row r="267">
          <cell r="A267" t="str">
            <v>FSF0462AU</v>
          </cell>
          <cell r="B267" t="str">
            <v>Schroder Investment Management Aus Ltd</v>
          </cell>
        </row>
        <row r="268">
          <cell r="A268" t="str">
            <v>FSF0465AU</v>
          </cell>
          <cell r="B268" t="str">
            <v>Investors Mutual Limited</v>
          </cell>
        </row>
        <row r="269">
          <cell r="A269" t="str">
            <v>FSF0484AU</v>
          </cell>
          <cell r="B269" t="str">
            <v>Yarra Capital Management</v>
          </cell>
        </row>
        <row r="270">
          <cell r="A270" t="str">
            <v>FSF0489AU</v>
          </cell>
          <cell r="B270" t="str">
            <v>Colonial First State Investments Limited</v>
          </cell>
        </row>
        <row r="271">
          <cell r="A271" t="str">
            <v>FSF0490AU</v>
          </cell>
          <cell r="B271" t="str">
            <v>Colonial First State Investments Limited</v>
          </cell>
        </row>
        <row r="272">
          <cell r="A272" t="str">
            <v>FSF0498AU</v>
          </cell>
          <cell r="B272" t="str">
            <v>First Sentier Investors (Australia) Services Pty Limited</v>
          </cell>
        </row>
        <row r="273">
          <cell r="A273" t="str">
            <v>FSF0499AU</v>
          </cell>
          <cell r="B273" t="str">
            <v>Colonial First State Investments Limited</v>
          </cell>
        </row>
        <row r="274">
          <cell r="A274" t="str">
            <v>FSF0506AU</v>
          </cell>
          <cell r="B274" t="str">
            <v>Schroder Investment Management Aus Ltd</v>
          </cell>
        </row>
        <row r="275">
          <cell r="A275" t="str">
            <v>FSF0694AU</v>
          </cell>
          <cell r="B275" t="str">
            <v>First Sentier Investors (Australia) Services Pty Limited</v>
          </cell>
        </row>
        <row r="276">
          <cell r="A276" t="str">
            <v>FSF0789AU</v>
          </cell>
          <cell r="B276" t="str">
            <v>Acadian Asset Management LLC</v>
          </cell>
        </row>
        <row r="277">
          <cell r="A277" t="str">
            <v>FSF0795AU</v>
          </cell>
          <cell r="B277" t="str">
            <v>Colonial First State Investments Limited</v>
          </cell>
        </row>
        <row r="278">
          <cell r="A278" t="str">
            <v>FSF0889AU</v>
          </cell>
          <cell r="B278" t="str">
            <v>Colonial First State Investments Limited</v>
          </cell>
        </row>
        <row r="279">
          <cell r="A279" t="str">
            <v>FSF0891AU</v>
          </cell>
          <cell r="B279" t="str">
            <v>Acadian Asset Management LLC</v>
          </cell>
        </row>
        <row r="280">
          <cell r="A280" t="str">
            <v>FSF0905AU</v>
          </cell>
          <cell r="B280" t="str">
            <v>First Sentier Investors</v>
          </cell>
        </row>
        <row r="281">
          <cell r="A281" t="str">
            <v>FSF0908AU</v>
          </cell>
          <cell r="B281" t="str">
            <v>Generation Investment Management LLP</v>
          </cell>
        </row>
        <row r="282">
          <cell r="A282" t="str">
            <v>FSF0961AU</v>
          </cell>
          <cell r="B282" t="str">
            <v>First Sentier Investors (Australia) Services Pty Limited</v>
          </cell>
        </row>
        <row r="283">
          <cell r="A283" t="str">
            <v>FSF0968AU</v>
          </cell>
          <cell r="B283" t="str">
            <v>Colonial First State Investments Limited</v>
          </cell>
        </row>
        <row r="284">
          <cell r="A284" t="str">
            <v>FSF0974AU</v>
          </cell>
          <cell r="B284" t="str">
            <v>First Sentier Investors</v>
          </cell>
        </row>
        <row r="285">
          <cell r="A285" t="str">
            <v>FSF0975AU</v>
          </cell>
          <cell r="B285" t="str">
            <v>First Sentier Investors</v>
          </cell>
        </row>
        <row r="286">
          <cell r="A286" t="str">
            <v>FSF0976AU</v>
          </cell>
          <cell r="B286" t="str">
            <v>First Sentier Investors</v>
          </cell>
        </row>
        <row r="287">
          <cell r="A287" t="str">
            <v>FSF0978AU</v>
          </cell>
          <cell r="B287" t="str">
            <v>First Sentier Investors</v>
          </cell>
        </row>
        <row r="288">
          <cell r="A288" t="str">
            <v>FSF1086AU</v>
          </cell>
          <cell r="B288" t="str">
            <v>Aspect Capital Limited</v>
          </cell>
        </row>
        <row r="289">
          <cell r="A289" t="str">
            <v>FSF1240AU</v>
          </cell>
          <cell r="B289" t="str">
            <v>Acadian Asset Management LLC</v>
          </cell>
        </row>
        <row r="290">
          <cell r="A290" t="str">
            <v>FSF1241AU</v>
          </cell>
          <cell r="B290" t="str">
            <v>First Sentier Investors</v>
          </cell>
        </row>
        <row r="291">
          <cell r="A291" t="str">
            <v>FSF1675AU</v>
          </cell>
          <cell r="B291" t="str">
            <v>First Sentier Investors</v>
          </cell>
        </row>
        <row r="292">
          <cell r="A292" t="str">
            <v>FSF5774AU</v>
          </cell>
          <cell r="B292" t="str">
            <v>Baillie Gifford &amp; Co Limited.</v>
          </cell>
        </row>
        <row r="293">
          <cell r="A293" t="str">
            <v>GMO0006AU</v>
          </cell>
          <cell r="B293" t="str">
            <v>Grantham, Mayo, Van Otterloo &amp; Co., LLC</v>
          </cell>
        </row>
        <row r="294">
          <cell r="A294" t="str">
            <v>GSF0001AU</v>
          </cell>
          <cell r="B294" t="str">
            <v>Epoch Investment Partners Inc</v>
          </cell>
        </row>
        <row r="295">
          <cell r="A295" t="str">
            <v>GSF0002AU</v>
          </cell>
          <cell r="B295" t="str">
            <v>Epoch Investment Partners Inc</v>
          </cell>
        </row>
        <row r="296">
          <cell r="A296" t="str">
            <v>GSF0008AU</v>
          </cell>
          <cell r="B296" t="str">
            <v>Payden &amp; Rygel</v>
          </cell>
        </row>
        <row r="297">
          <cell r="A297" t="str">
            <v>GTU0008AU</v>
          </cell>
          <cell r="B297" t="str">
            <v>Invesco Advisers, Inc</v>
          </cell>
        </row>
        <row r="298">
          <cell r="A298" t="str">
            <v>GTU0109AU</v>
          </cell>
          <cell r="B298" t="str">
            <v>Invesco Advisers, Inc</v>
          </cell>
        </row>
        <row r="299">
          <cell r="A299" t="str">
            <v>HBC0008AU</v>
          </cell>
          <cell r="B299" t="str">
            <v>SG Hiscock &amp; Company Limited</v>
          </cell>
        </row>
        <row r="300">
          <cell r="A300" t="str">
            <v>HBC0011AU</v>
          </cell>
          <cell r="B300" t="str">
            <v>Merlon Capital Partners Pty Limited</v>
          </cell>
        </row>
        <row r="301">
          <cell r="A301" t="str">
            <v>HFL0104AU</v>
          </cell>
          <cell r="B301" t="str">
            <v>Fulcrum Asset Management LLP</v>
          </cell>
        </row>
        <row r="302">
          <cell r="A302" t="str">
            <v>HFL0108AU</v>
          </cell>
          <cell r="B302" t="str">
            <v>Apis Capital Advisors, LLC</v>
          </cell>
        </row>
        <row r="303">
          <cell r="A303" t="str">
            <v>HGI4648AU</v>
          </cell>
          <cell r="B303" t="str">
            <v>Janus Henderson Investors UK Limited</v>
          </cell>
        </row>
        <row r="304">
          <cell r="A304" t="str">
            <v>HHA0002AU</v>
          </cell>
          <cell r="B304" t="str">
            <v>Hunter Hall Investment Management Ltd</v>
          </cell>
        </row>
        <row r="305">
          <cell r="A305" t="str">
            <v>HHA0007AU</v>
          </cell>
          <cell r="B305" t="str">
            <v>Hunter Hall Investment Management Ltd</v>
          </cell>
        </row>
        <row r="306">
          <cell r="A306" t="str">
            <v>HHA0007AU</v>
          </cell>
          <cell r="B306" t="str">
            <v>Hunter Hall Investment Management Ltd</v>
          </cell>
        </row>
        <row r="307">
          <cell r="A307" t="str">
            <v>HML0016AU</v>
          </cell>
          <cell r="B307" t="str">
            <v>CBRE Investment Management Listed Real Assets LLC</v>
          </cell>
        </row>
        <row r="308">
          <cell r="A308" t="str">
            <v>HOW0002AU</v>
          </cell>
          <cell r="B308" t="str">
            <v>Hunter Hall Investment Management Ltd</v>
          </cell>
        </row>
        <row r="309">
          <cell r="A309" t="str">
            <v>HOW0016AU</v>
          </cell>
          <cell r="B309" t="str">
            <v>NovaPort Capital Pty Limited</v>
          </cell>
        </row>
        <row r="310">
          <cell r="A310" t="str">
            <v>HOW0018AU</v>
          </cell>
          <cell r="B310" t="str">
            <v>NovaPort Capital Pty Limited</v>
          </cell>
        </row>
        <row r="311">
          <cell r="A311" t="str">
            <v>HOW0019AU</v>
          </cell>
          <cell r="B311" t="str">
            <v>Alphinity Investment Management Pty Ltd</v>
          </cell>
        </row>
        <row r="312">
          <cell r="A312" t="str">
            <v>HOW0020AU</v>
          </cell>
          <cell r="B312" t="str">
            <v>WaveStone Capital Pty Limited</v>
          </cell>
        </row>
        <row r="313">
          <cell r="A313" t="str">
            <v>HOW0026AU</v>
          </cell>
          <cell r="B313" t="str">
            <v>Alphinity Investment Management Pty Ltd</v>
          </cell>
        </row>
        <row r="314">
          <cell r="A314" t="str">
            <v>HOW0027AU</v>
          </cell>
          <cell r="B314" t="str">
            <v>NovaPort Capital Pty Limited</v>
          </cell>
        </row>
        <row r="315">
          <cell r="A315" t="str">
            <v>HOW0034AU</v>
          </cell>
          <cell r="B315" t="str">
            <v>Greencape Capital Pty Ltd</v>
          </cell>
        </row>
        <row r="316">
          <cell r="A316" t="str">
            <v>HOW0035AU</v>
          </cell>
          <cell r="B316" t="str">
            <v>Greencape Capital Pty Ltd</v>
          </cell>
        </row>
        <row r="317">
          <cell r="A317" t="str">
            <v>HOW0052AU</v>
          </cell>
          <cell r="B317" t="str">
            <v>Kapstream Capital Pty Ltd</v>
          </cell>
        </row>
        <row r="318">
          <cell r="A318" t="str">
            <v>HOW0053AU</v>
          </cell>
          <cell r="B318" t="str">
            <v>WaveStone Capital Pty Limited</v>
          </cell>
        </row>
        <row r="319">
          <cell r="A319" t="str">
            <v>HOW0098AU</v>
          </cell>
          <cell r="B319" t="str">
            <v>Ardea Investment Management Pty Limited</v>
          </cell>
        </row>
        <row r="320">
          <cell r="A320" t="str">
            <v>HOW0121AU</v>
          </cell>
          <cell r="B320" t="str">
            <v>Alphinity Investment Management Pty Ltd</v>
          </cell>
        </row>
        <row r="321">
          <cell r="A321" t="str">
            <v>HOW0121AU</v>
          </cell>
          <cell r="B321" t="str">
            <v>Alphinity Investment Management Pty Ltd</v>
          </cell>
        </row>
        <row r="322">
          <cell r="A322" t="str">
            <v>HOW0158AU</v>
          </cell>
          <cell r="B322" t="str">
            <v>Greencape Capital Pty Ltd</v>
          </cell>
        </row>
        <row r="323">
          <cell r="A323" t="str">
            <v>HOW0164AU</v>
          </cell>
          <cell r="B323" t="str">
            <v>Alphinity Investment Management Pty Ltd</v>
          </cell>
        </row>
        <row r="324">
          <cell r="A324" t="str">
            <v>HOW2967AU</v>
          </cell>
          <cell r="B324" t="str">
            <v>Eiger Capital Pty Ltd</v>
          </cell>
        </row>
        <row r="325">
          <cell r="A325" t="str">
            <v>HOW3590AU</v>
          </cell>
          <cell r="B325" t="str">
            <v>Lennox Capital Partners Pty Ltd</v>
          </cell>
        </row>
        <row r="326">
          <cell r="A326" t="str">
            <v>IML0001AU</v>
          </cell>
          <cell r="B326" t="str">
            <v>Investors Mutual Limited</v>
          </cell>
        </row>
        <row r="327">
          <cell r="A327" t="str">
            <v>IML0002AU</v>
          </cell>
          <cell r="B327" t="str">
            <v>Investors Mutual Limited</v>
          </cell>
        </row>
        <row r="328">
          <cell r="A328" t="str">
            <v>IML0003AU</v>
          </cell>
          <cell r="B328" t="str">
            <v>Investors Mutual Limited</v>
          </cell>
        </row>
        <row r="329">
          <cell r="A329" t="str">
            <v>IML0004AU</v>
          </cell>
          <cell r="B329" t="str">
            <v>Investors Mutual Limited</v>
          </cell>
        </row>
        <row r="330">
          <cell r="A330" t="str">
            <v>IML0005AU</v>
          </cell>
          <cell r="B330" t="str">
            <v>Investors Mutual Limited</v>
          </cell>
        </row>
        <row r="331">
          <cell r="A331" t="str">
            <v>IML0006AU</v>
          </cell>
          <cell r="B331" t="str">
            <v>Investors Mutual Limited</v>
          </cell>
        </row>
        <row r="332">
          <cell r="A332" t="str">
            <v>IML0010AU</v>
          </cell>
          <cell r="B332" t="str">
            <v>Investors Mutual Limited</v>
          </cell>
        </row>
        <row r="333">
          <cell r="A333" t="str">
            <v>INT0022AU</v>
          </cell>
          <cell r="B333" t="str">
            <v>Morningstar Inv Management Australia Ltd</v>
          </cell>
        </row>
        <row r="334">
          <cell r="A334" t="str">
            <v>INT0028AU</v>
          </cell>
          <cell r="B334" t="str">
            <v>Morningstar Inv Management Australia Ltd</v>
          </cell>
        </row>
        <row r="335">
          <cell r="A335" t="str">
            <v>INT0029AU</v>
          </cell>
          <cell r="B335" t="str">
            <v>Morningstar Inv Management Australia Ltd</v>
          </cell>
        </row>
        <row r="336">
          <cell r="A336" t="str">
            <v>INT0030AU</v>
          </cell>
          <cell r="B336" t="str">
            <v>Morningstar Inv Management Australia Ltd</v>
          </cell>
        </row>
        <row r="337">
          <cell r="A337" t="str">
            <v>INT0034AU</v>
          </cell>
          <cell r="B337" t="str">
            <v>Morningstar Inv Management Australia Ltd</v>
          </cell>
        </row>
        <row r="338">
          <cell r="A338" t="str">
            <v>INT0035AU</v>
          </cell>
          <cell r="B338" t="str">
            <v>Morningstar Inv Management Australia Ltd</v>
          </cell>
        </row>
        <row r="339">
          <cell r="A339" t="str">
            <v>INT0038AU</v>
          </cell>
          <cell r="B339" t="str">
            <v>Morningstar Inv Management Australia Ltd</v>
          </cell>
        </row>
        <row r="340">
          <cell r="A340" t="str">
            <v>INT0039AU</v>
          </cell>
          <cell r="B340" t="str">
            <v>Morningstar Inv Management Australia Ltd</v>
          </cell>
        </row>
        <row r="341">
          <cell r="A341" t="str">
            <v>INT0040AU</v>
          </cell>
          <cell r="B341" t="str">
            <v>Morningstar Inv Management Australia Ltd</v>
          </cell>
        </row>
        <row r="342">
          <cell r="A342" t="str">
            <v>INT0042AU</v>
          </cell>
          <cell r="B342" t="str">
            <v>Morningstar Inv Management Australia Ltd</v>
          </cell>
        </row>
        <row r="343">
          <cell r="A343" t="str">
            <v>INT0043AU</v>
          </cell>
          <cell r="B343" t="str">
            <v>Morningstar Inv Management Australia Ltd</v>
          </cell>
        </row>
        <row r="344">
          <cell r="A344" t="str">
            <v>IOF0008AU</v>
          </cell>
          <cell r="B344" t="str">
            <v>IOOF Investment Service Limited</v>
          </cell>
        </row>
        <row r="345">
          <cell r="A345" t="str">
            <v>IOF0009AU</v>
          </cell>
          <cell r="B345" t="str">
            <v>IOOF Investment Service Limited</v>
          </cell>
        </row>
        <row r="346">
          <cell r="A346" t="str">
            <v>IOF0010AU</v>
          </cell>
          <cell r="B346" t="str">
            <v>IOOF Investment Service Limited</v>
          </cell>
        </row>
        <row r="347">
          <cell r="A347" t="str">
            <v>IOF0017AU</v>
          </cell>
          <cell r="B347" t="str">
            <v>IOOF Investment Service Limited</v>
          </cell>
        </row>
        <row r="348">
          <cell r="A348" t="str">
            <v>IOF0025AU</v>
          </cell>
          <cell r="B348" t="str">
            <v>IOOF Investment Service Limited</v>
          </cell>
        </row>
        <row r="349">
          <cell r="A349" t="str">
            <v>IOF0044AU</v>
          </cell>
          <cell r="B349" t="str">
            <v>Resolution Capital Limited</v>
          </cell>
        </row>
        <row r="350">
          <cell r="A350" t="str">
            <v>IOF0045AU</v>
          </cell>
          <cell r="B350" t="str">
            <v>Antipodes Partners Limited</v>
          </cell>
        </row>
        <row r="351">
          <cell r="A351" t="str">
            <v>IOF0046AU</v>
          </cell>
          <cell r="B351" t="str">
            <v>Janus Henderson Investors Ltd</v>
          </cell>
        </row>
        <row r="352">
          <cell r="A352" t="str">
            <v>IOF0047AU</v>
          </cell>
          <cell r="B352" t="str">
            <v>Janus Henderson Investors (AUS) FM Ltd</v>
          </cell>
        </row>
        <row r="353">
          <cell r="A353" t="str">
            <v>IOF0078AU</v>
          </cell>
          <cell r="B353" t="str">
            <v>Perennial Investment Partners Ltd</v>
          </cell>
        </row>
        <row r="354">
          <cell r="A354" t="str">
            <v>IOF0081AU</v>
          </cell>
          <cell r="B354" t="str">
            <v>Resolution Capital Limited</v>
          </cell>
        </row>
        <row r="355">
          <cell r="A355" t="str">
            <v>IOF0081AU</v>
          </cell>
          <cell r="B355" t="str">
            <v>Resolution Capital Limited</v>
          </cell>
        </row>
        <row r="356">
          <cell r="A356" t="str">
            <v>IOF0090AU</v>
          </cell>
          <cell r="B356" t="str">
            <v>IOOF Investment Management Limited</v>
          </cell>
        </row>
        <row r="357">
          <cell r="A357" t="str">
            <v>IOF0091AU</v>
          </cell>
          <cell r="B357" t="str">
            <v>IOOF Investment Management Limited</v>
          </cell>
        </row>
        <row r="358">
          <cell r="A358" t="str">
            <v>IOF0092AU</v>
          </cell>
          <cell r="B358" t="str">
            <v>IOOF Investment Management Limited</v>
          </cell>
        </row>
        <row r="359">
          <cell r="A359" t="str">
            <v>IOF0093AU</v>
          </cell>
          <cell r="B359" t="str">
            <v>IOOF Investment Management Limited</v>
          </cell>
        </row>
        <row r="360">
          <cell r="A360" t="str">
            <v>IOF0094AU</v>
          </cell>
          <cell r="B360" t="str">
            <v>IOOF Investment Management Limited</v>
          </cell>
        </row>
        <row r="361">
          <cell r="A361" t="str">
            <v>IOF0095AU</v>
          </cell>
          <cell r="B361" t="str">
            <v>IOOF Investment Management Limited</v>
          </cell>
        </row>
        <row r="362">
          <cell r="A362" t="str">
            <v>IOF0096AU</v>
          </cell>
          <cell r="B362" t="str">
            <v>IOOF Investment Management Limited</v>
          </cell>
        </row>
        <row r="363">
          <cell r="A363" t="str">
            <v>IOF0097AU</v>
          </cell>
          <cell r="B363" t="str">
            <v>IOOF Investment Management Limited</v>
          </cell>
        </row>
        <row r="364">
          <cell r="A364" t="str">
            <v>IOF0098AU</v>
          </cell>
          <cell r="B364" t="str">
            <v>IOOF Investment Management Limited</v>
          </cell>
        </row>
        <row r="365">
          <cell r="A365" t="str">
            <v>IOF0129AU</v>
          </cell>
          <cell r="B365" t="str">
            <v>IOOF Investment Service Limited</v>
          </cell>
        </row>
        <row r="366">
          <cell r="A366" t="str">
            <v>IOF0130AU</v>
          </cell>
          <cell r="B366" t="str">
            <v>IOOF Investment Service Limited</v>
          </cell>
        </row>
        <row r="367">
          <cell r="A367" t="str">
            <v>IOF0131AU</v>
          </cell>
          <cell r="B367" t="str">
            <v>IOOF Investment Service Limited</v>
          </cell>
        </row>
        <row r="368">
          <cell r="A368" t="str">
            <v>IOF0132AU</v>
          </cell>
          <cell r="B368" t="str">
            <v>IOOF Investment Service Limited</v>
          </cell>
        </row>
        <row r="369">
          <cell r="A369" t="str">
            <v>IOF0133AU</v>
          </cell>
          <cell r="B369" t="str">
            <v>IOOF Investment Service Limited</v>
          </cell>
        </row>
        <row r="370">
          <cell r="A370" t="str">
            <v>IOF0134AU</v>
          </cell>
          <cell r="B370" t="str">
            <v>IOOF Investment Service Limited</v>
          </cell>
        </row>
        <row r="371">
          <cell r="A371" t="str">
            <v>IOF0135AU</v>
          </cell>
          <cell r="B371" t="str">
            <v>IOOF Investment Service Limited</v>
          </cell>
        </row>
        <row r="372">
          <cell r="A372" t="str">
            <v>IOF0141AU</v>
          </cell>
          <cell r="B372" t="str">
            <v>Janus Henderson Investors (AUS) FM Ltd</v>
          </cell>
        </row>
        <row r="373">
          <cell r="A373" t="str">
            <v>IOF0145AU</v>
          </cell>
          <cell r="B373" t="str">
            <v>Janus Henderson Investors Ltd</v>
          </cell>
        </row>
        <row r="374">
          <cell r="A374" t="str">
            <v>IOF0184AU</v>
          </cell>
          <cell r="B374" t="str">
            <v>Resolution Capital Limited</v>
          </cell>
        </row>
        <row r="375">
          <cell r="A375" t="str">
            <v>IOF0200AU</v>
          </cell>
          <cell r="B375" t="str">
            <v>Perennial Value Management Limited</v>
          </cell>
        </row>
        <row r="376">
          <cell r="A376" t="str">
            <v>IOF0203AU</v>
          </cell>
          <cell r="B376" t="str">
            <v>Antipodes Partners Limited</v>
          </cell>
        </row>
        <row r="377">
          <cell r="A377" t="str">
            <v>IOF0206AU</v>
          </cell>
          <cell r="B377" t="str">
            <v>Perennial Value Management Limited</v>
          </cell>
        </row>
        <row r="378">
          <cell r="A378" t="str">
            <v>IOF0214AU</v>
          </cell>
          <cell r="B378" t="str">
            <v>Perennial Investment Partners Ltd</v>
          </cell>
        </row>
        <row r="379">
          <cell r="A379" t="str">
            <v>IOF0230AU</v>
          </cell>
          <cell r="B379" t="str">
            <v>IOOF Investment Service Limited</v>
          </cell>
        </row>
        <row r="380">
          <cell r="A380" t="str">
            <v>IOF0232AU</v>
          </cell>
          <cell r="B380" t="str">
            <v>IOOF Investment Management Limited</v>
          </cell>
        </row>
        <row r="381">
          <cell r="A381" t="str">
            <v>IOF0237AU</v>
          </cell>
          <cell r="B381" t="str">
            <v>IOOF Investment Service Limited</v>
          </cell>
        </row>
        <row r="382">
          <cell r="A382" t="str">
            <v>IOF0238AU</v>
          </cell>
          <cell r="B382" t="str">
            <v>IOOF Investment Service Limited</v>
          </cell>
        </row>
        <row r="383">
          <cell r="A383" t="str">
            <v>IOF0239AU</v>
          </cell>
          <cell r="B383" t="str">
            <v>IOOF Investment Service Limited</v>
          </cell>
        </row>
        <row r="384">
          <cell r="A384" t="str">
            <v>IOF0240AU</v>
          </cell>
          <cell r="B384" t="str">
            <v>IOOF Investment Service Limited</v>
          </cell>
        </row>
        <row r="385">
          <cell r="A385" t="str">
            <v>IOF0241AU</v>
          </cell>
          <cell r="B385" t="str">
            <v>IOOF Investment Service Limited</v>
          </cell>
        </row>
        <row r="386">
          <cell r="A386" t="str">
            <v>IOF0242AU</v>
          </cell>
          <cell r="B386" t="str">
            <v>IOOF Investment Service Limited</v>
          </cell>
        </row>
        <row r="387">
          <cell r="A387" t="str">
            <v>IOF0243AU</v>
          </cell>
          <cell r="B387" t="str">
            <v>IOOF Investment Service Limited</v>
          </cell>
        </row>
        <row r="388">
          <cell r="A388" t="str">
            <v>IOF0244AU</v>
          </cell>
          <cell r="B388" t="str">
            <v>IOOF Investment Service Limited</v>
          </cell>
        </row>
        <row r="389">
          <cell r="A389" t="str">
            <v>IOF0245AU</v>
          </cell>
          <cell r="B389" t="str">
            <v>IOOF Investment Service Limited</v>
          </cell>
        </row>
        <row r="390">
          <cell r="A390" t="str">
            <v>IOF0246AU</v>
          </cell>
          <cell r="B390" t="str">
            <v>IOOF Investment Service Limited</v>
          </cell>
        </row>
        <row r="391">
          <cell r="A391" t="str">
            <v>IOF0247AU</v>
          </cell>
          <cell r="B391" t="str">
            <v>IOOF Investment Service Limited</v>
          </cell>
        </row>
        <row r="392">
          <cell r="A392" t="str">
            <v>IOF0248AU</v>
          </cell>
          <cell r="B392" t="str">
            <v>IOOF Investment Service Limited</v>
          </cell>
        </row>
        <row r="393">
          <cell r="A393" t="str">
            <v>IOF0249AU</v>
          </cell>
          <cell r="B393" t="str">
            <v>IOOF Investment Service Limited</v>
          </cell>
        </row>
        <row r="394">
          <cell r="A394" t="str">
            <v>IOF0250AU</v>
          </cell>
          <cell r="B394" t="str">
            <v>IOOF Investment Service Limited</v>
          </cell>
        </row>
        <row r="395">
          <cell r="A395" t="str">
            <v>IOF0251AU</v>
          </cell>
          <cell r="B395" t="str">
            <v>IOOF Investment Service Limited</v>
          </cell>
        </row>
        <row r="396">
          <cell r="A396" t="str">
            <v>IOF0252AU</v>
          </cell>
          <cell r="B396" t="str">
            <v>IOOF Investment Service Limited</v>
          </cell>
        </row>
        <row r="397">
          <cell r="A397" t="str">
            <v>IOF0253AU</v>
          </cell>
          <cell r="B397" t="str">
            <v>IOOF Investment Management Limited</v>
          </cell>
        </row>
        <row r="398">
          <cell r="A398" t="str">
            <v>IOF0254AU</v>
          </cell>
          <cell r="B398" t="str">
            <v>IOOF Investment Management Limited</v>
          </cell>
        </row>
        <row r="399">
          <cell r="A399" t="str">
            <v>IOF0255AU</v>
          </cell>
          <cell r="B399" t="str">
            <v>IOOF Group</v>
          </cell>
        </row>
        <row r="400">
          <cell r="A400" t="str">
            <v>IOF0713AU</v>
          </cell>
          <cell r="B400" t="str">
            <v>IOOF Investment Service Limited</v>
          </cell>
        </row>
        <row r="401">
          <cell r="A401" t="str">
            <v>IOF0714AU</v>
          </cell>
          <cell r="B401" t="str">
            <v>IOOF Investment Service Limited</v>
          </cell>
        </row>
        <row r="402">
          <cell r="A402" t="str">
            <v>JBW0009AU</v>
          </cell>
          <cell r="B402" t="str">
            <v>Yarra Capital Management</v>
          </cell>
        </row>
        <row r="403">
          <cell r="A403" t="str">
            <v>JBW0010AU</v>
          </cell>
          <cell r="B403" t="str">
            <v>Goldman Sachs Asset Management, L.P.</v>
          </cell>
        </row>
        <row r="404">
          <cell r="A404" t="str">
            <v>JBW0016AU</v>
          </cell>
          <cell r="B404" t="str">
            <v>Yarra Capital Management</v>
          </cell>
        </row>
        <row r="405">
          <cell r="A405" t="str">
            <v>JBW0018AU</v>
          </cell>
          <cell r="B405" t="str">
            <v>Yarra Capital Management</v>
          </cell>
        </row>
        <row r="406">
          <cell r="A406" t="str">
            <v>JBW0030AU</v>
          </cell>
          <cell r="B406" t="str">
            <v>Yarra Funds Management Limited</v>
          </cell>
        </row>
        <row r="407">
          <cell r="A407" t="str">
            <v>JBW0103AU</v>
          </cell>
          <cell r="B407" t="str">
            <v>Yarra Capital Management</v>
          </cell>
        </row>
        <row r="408">
          <cell r="A408" t="str">
            <v>JPM0008AU</v>
          </cell>
          <cell r="B408" t="str">
            <v>Martin Currie Investment Management Ltd</v>
          </cell>
        </row>
        <row r="409">
          <cell r="A409" t="str">
            <v>KAM0101AU</v>
          </cell>
          <cell r="B409" t="str">
            <v>K2 Asset Management Ltd</v>
          </cell>
        </row>
        <row r="410">
          <cell r="A410" t="str">
            <v>LAC0001AU</v>
          </cell>
          <cell r="B410" t="str">
            <v>Centuria Property Funds Limited</v>
          </cell>
        </row>
        <row r="411">
          <cell r="A411" t="str">
            <v>LAZ0003AU</v>
          </cell>
          <cell r="B411" t="str">
            <v>Lazard Asset Management LLC</v>
          </cell>
        </row>
        <row r="412">
          <cell r="A412" t="str">
            <v>LAZ0006AU</v>
          </cell>
          <cell r="B412" t="str">
            <v>Lazard Asset Management Pacific Co</v>
          </cell>
        </row>
        <row r="413">
          <cell r="A413" t="str">
            <v>LAZ0010AU</v>
          </cell>
          <cell r="B413" t="str">
            <v>Lazard Asset Management Pacific Co</v>
          </cell>
        </row>
        <row r="414">
          <cell r="A414" t="str">
            <v>LAZ0012AU</v>
          </cell>
          <cell r="B414" t="str">
            <v>Lazard Asset Management LLC</v>
          </cell>
        </row>
        <row r="415">
          <cell r="A415" t="str">
            <v>LAZ0012AU</v>
          </cell>
          <cell r="B415" t="str">
            <v>Lazard Asset Management LLC</v>
          </cell>
        </row>
        <row r="416">
          <cell r="A416" t="str">
            <v>LAZ0013AU</v>
          </cell>
          <cell r="B416" t="str">
            <v>Lazard Asset Management LLC</v>
          </cell>
        </row>
        <row r="417">
          <cell r="A417" t="str">
            <v>LAZ0014AU</v>
          </cell>
          <cell r="B417" t="str">
            <v>Lazard Asset Management LLC</v>
          </cell>
        </row>
        <row r="418">
          <cell r="A418" t="str">
            <v>LEF0027AU</v>
          </cell>
          <cell r="B418" t="str">
            <v>Optimix Investment Management Limited</v>
          </cell>
        </row>
        <row r="419">
          <cell r="A419" t="str">
            <v>LEF0044AU</v>
          </cell>
          <cell r="B419" t="str">
            <v>Optimix Investment Management Limited</v>
          </cell>
        </row>
        <row r="420">
          <cell r="A420" t="str">
            <v>LEF0100AU</v>
          </cell>
          <cell r="B420" t="str">
            <v>Optimix Investment Management Limited</v>
          </cell>
        </row>
        <row r="421">
          <cell r="A421" t="str">
            <v>LEF0101AU</v>
          </cell>
          <cell r="B421" t="str">
            <v>Optimix Investment Management Limited</v>
          </cell>
        </row>
        <row r="422">
          <cell r="A422" t="str">
            <v>LEF0102AU</v>
          </cell>
          <cell r="B422" t="str">
            <v>Optimix Investment Management Limited</v>
          </cell>
        </row>
        <row r="423">
          <cell r="A423" t="str">
            <v>LEF0103AU</v>
          </cell>
          <cell r="B423" t="str">
            <v>Optimix Investment Management Limited</v>
          </cell>
        </row>
        <row r="424">
          <cell r="A424" t="str">
            <v>LEF0104AU</v>
          </cell>
          <cell r="B424" t="str">
            <v>Optimix Investment Management Limited</v>
          </cell>
        </row>
        <row r="425">
          <cell r="A425" t="str">
            <v>LEF0106AU</v>
          </cell>
          <cell r="B425" t="str">
            <v>Optimix Investment Management Limited</v>
          </cell>
        </row>
        <row r="426">
          <cell r="A426" t="str">
            <v>LEF0107AU</v>
          </cell>
          <cell r="B426" t="str">
            <v>Optimix Investment Management Limited</v>
          </cell>
        </row>
        <row r="427">
          <cell r="A427" t="str">
            <v>LEF0108AU</v>
          </cell>
          <cell r="B427" t="str">
            <v>Optimix Investment Management Limited</v>
          </cell>
        </row>
        <row r="428">
          <cell r="A428" t="str">
            <v>LEF0173AU</v>
          </cell>
          <cell r="B428" t="str">
            <v>Optimix Investment Management Limited</v>
          </cell>
        </row>
        <row r="429">
          <cell r="A429" t="str">
            <v>LMI0007AU</v>
          </cell>
          <cell r="B429" t="str">
            <v>LM Investment Management Ltd</v>
          </cell>
        </row>
        <row r="430">
          <cell r="A430" t="str">
            <v>LMI0008AU</v>
          </cell>
          <cell r="B430" t="str">
            <v>LM Investment Management Ltd</v>
          </cell>
        </row>
        <row r="431">
          <cell r="A431" t="str">
            <v>LTC0002AU</v>
          </cell>
          <cell r="B431" t="str">
            <v>La Trobe Financial Asset Management Limited</v>
          </cell>
        </row>
        <row r="432">
          <cell r="A432" t="str">
            <v>MAA8010AU</v>
          </cell>
          <cell r="B432" t="str">
            <v>Moelis Australia Asset Management</v>
          </cell>
        </row>
        <row r="433">
          <cell r="A433" t="str">
            <v>MAA8238AU</v>
          </cell>
          <cell r="B433" t="str">
            <v>MA Hotel Management Pty Ltd</v>
          </cell>
        </row>
        <row r="434">
          <cell r="A434" t="str">
            <v>MAL0017AU</v>
          </cell>
          <cell r="B434" t="str">
            <v>BlackRock Inc</v>
          </cell>
        </row>
        <row r="435">
          <cell r="A435" t="str">
            <v>MAL0018AU</v>
          </cell>
          <cell r="B435" t="str">
            <v>BlackRock Inc</v>
          </cell>
        </row>
        <row r="436">
          <cell r="A436" t="str">
            <v>MAL0029AU</v>
          </cell>
          <cell r="B436" t="str">
            <v>BlackRock Inc</v>
          </cell>
        </row>
        <row r="437">
          <cell r="A437" t="str">
            <v>MAN0002AU</v>
          </cell>
          <cell r="B437" t="str">
            <v>AHL Partners LLP</v>
          </cell>
        </row>
        <row r="438">
          <cell r="A438" t="str">
            <v>MAQ0055AU</v>
          </cell>
          <cell r="B438" t="str">
            <v>Macquarie Investment Management Aus Ltd.</v>
          </cell>
        </row>
        <row r="439">
          <cell r="A439" t="str">
            <v>MAQ0058AU</v>
          </cell>
          <cell r="B439" t="str">
            <v>Macquarie Investment Management Aus Ltd.</v>
          </cell>
        </row>
        <row r="440">
          <cell r="A440" t="str">
            <v>MAQ0059AU</v>
          </cell>
          <cell r="B440" t="str">
            <v>Macquarie Investment Management Aus Ltd.</v>
          </cell>
        </row>
        <row r="441">
          <cell r="A441" t="str">
            <v>MAQ0060AU</v>
          </cell>
          <cell r="B441" t="str">
            <v>Macquarie Investment Management Aus Ltd.</v>
          </cell>
        </row>
        <row r="442">
          <cell r="A442" t="str">
            <v>MAQ0061AU</v>
          </cell>
          <cell r="B442" t="str">
            <v>Macquarie Investment Management Aus Ltd.</v>
          </cell>
        </row>
        <row r="443">
          <cell r="A443" t="str">
            <v>MAQ0061AU</v>
          </cell>
          <cell r="B443" t="str">
            <v>Macquarie Investment Management Aus Ltd.</v>
          </cell>
        </row>
        <row r="444">
          <cell r="A444" t="str">
            <v>MAQ0063AU</v>
          </cell>
          <cell r="B444" t="str">
            <v>Macquarie Investment Management Aus Ltd.</v>
          </cell>
        </row>
        <row r="445">
          <cell r="A445" t="str">
            <v>MAQ0079AU</v>
          </cell>
          <cell r="B445" t="str">
            <v>Arrowstreet Capital, L.P.</v>
          </cell>
        </row>
        <row r="446">
          <cell r="A446" t="str">
            <v>MAQ0180AU</v>
          </cell>
          <cell r="B446" t="str">
            <v>Macquarie Investment Management Aus Ltd.</v>
          </cell>
        </row>
        <row r="447">
          <cell r="A447" t="str">
            <v>MAQ0187AU</v>
          </cell>
          <cell r="B447" t="str">
            <v>Macquarie Investment Management Aus Ltd.</v>
          </cell>
        </row>
        <row r="448">
          <cell r="A448" t="str">
            <v>MAQ0211AU</v>
          </cell>
          <cell r="B448" t="str">
            <v>Macquarie Investment Management Aus Ltd.</v>
          </cell>
        </row>
        <row r="449">
          <cell r="A449" t="str">
            <v>MAQ0274AU</v>
          </cell>
          <cell r="B449" t="str">
            <v>Macquarie Investment Management Aus Ltd.</v>
          </cell>
        </row>
        <row r="450">
          <cell r="A450" t="str">
            <v>MAQ0277AU</v>
          </cell>
          <cell r="B450" t="str">
            <v>Macquarie Investment Management Aus Ltd.</v>
          </cell>
        </row>
        <row r="451">
          <cell r="A451" t="str">
            <v>MAQ0353AU</v>
          </cell>
          <cell r="B451" t="str">
            <v>Macquarie Investment Management Aus Ltd.</v>
          </cell>
        </row>
        <row r="452">
          <cell r="A452" t="str">
            <v>MAQ0404AU</v>
          </cell>
          <cell r="B452" t="str">
            <v>Independent Franchise Partners LLP</v>
          </cell>
        </row>
        <row r="453">
          <cell r="A453" t="str">
            <v>MAQ0410AU</v>
          </cell>
          <cell r="B453" t="str">
            <v>Walter Scott &amp; Partners Limited</v>
          </cell>
        </row>
        <row r="454">
          <cell r="A454" t="str">
            <v>MAQ0432AU</v>
          </cell>
          <cell r="B454" t="str">
            <v>Macquarie Asset Management</v>
          </cell>
        </row>
        <row r="455">
          <cell r="A455" t="str">
            <v>MAQ0433AU</v>
          </cell>
          <cell r="B455" t="str">
            <v>Charter Hall Holdings Pty Ltd</v>
          </cell>
        </row>
        <row r="456">
          <cell r="A456" t="str">
            <v>MAQ0441AU</v>
          </cell>
          <cell r="B456" t="str">
            <v>Value Partners Hong Kong Limited</v>
          </cell>
        </row>
        <row r="457">
          <cell r="A457" t="str">
            <v>MAQ0443AU</v>
          </cell>
          <cell r="B457" t="str">
            <v>Macquarie Investment Management Aus Ltd.</v>
          </cell>
        </row>
        <row r="458">
          <cell r="A458" t="str">
            <v>MAQ0448AU</v>
          </cell>
          <cell r="B458" t="str">
            <v>Charter Hall Holdings Pty Ltd</v>
          </cell>
        </row>
        <row r="459">
          <cell r="A459" t="str">
            <v>MAQ0454AU</v>
          </cell>
          <cell r="B459" t="str">
            <v>Macquarie Investment Management Aus Ltd.</v>
          </cell>
        </row>
        <row r="460">
          <cell r="A460" t="str">
            <v>MAQ0464AU</v>
          </cell>
          <cell r="B460" t="str">
            <v>Arrowstreet Capital, L.P.</v>
          </cell>
        </row>
        <row r="461">
          <cell r="A461" t="str">
            <v>MAQ0482AU</v>
          </cell>
          <cell r="B461" t="str">
            <v>Winton Capital Management Ltd.</v>
          </cell>
        </row>
        <row r="462">
          <cell r="A462" t="str">
            <v>MAQ0557AU</v>
          </cell>
          <cell r="B462" t="str">
            <v>Walter Scott &amp; Partners Limited</v>
          </cell>
        </row>
        <row r="463">
          <cell r="A463" t="str">
            <v>MAQ0631AU</v>
          </cell>
          <cell r="B463" t="str">
            <v>Independent Franchise Partners LLP</v>
          </cell>
        </row>
        <row r="464">
          <cell r="A464" t="str">
            <v>MAQ0635AU</v>
          </cell>
          <cell r="B464" t="str">
            <v>Value Partners Hong Kong Limited</v>
          </cell>
        </row>
        <row r="465">
          <cell r="A465" t="str">
            <v>MAQ0782AU</v>
          </cell>
          <cell r="B465" t="str">
            <v>Value Partners Hong Kong Limited</v>
          </cell>
        </row>
        <row r="466">
          <cell r="A466" t="str">
            <v>MAQ0825AU</v>
          </cell>
          <cell r="B466" t="str">
            <v>Macquarie Asset Management</v>
          </cell>
        </row>
        <row r="467">
          <cell r="A467" t="str">
            <v>MAQ0842AU</v>
          </cell>
          <cell r="B467" t="str">
            <v>Charter Hall Holdings Pty Ltd</v>
          </cell>
        </row>
        <row r="468">
          <cell r="A468" t="str">
            <v>MAQ0854AU</v>
          </cell>
          <cell r="B468" t="str">
            <v>Charter Hall Holdings Pty Ltd</v>
          </cell>
        </row>
        <row r="469">
          <cell r="A469" t="str">
            <v>MAQ3069AU</v>
          </cell>
          <cell r="B469" t="str">
            <v>Macquarie Investment Management Global Limited</v>
          </cell>
        </row>
        <row r="470">
          <cell r="A470" t="str">
            <v>MAQ5880AU</v>
          </cell>
          <cell r="B470" t="str">
            <v>Charter Hall Holdings Pty Ltd</v>
          </cell>
        </row>
        <row r="471">
          <cell r="A471" t="str">
            <v>MAQ7578AU</v>
          </cell>
          <cell r="B471" t="str">
            <v>Macquarie Investment Management Global Limited</v>
          </cell>
        </row>
        <row r="472">
          <cell r="A472" t="str">
            <v>MAQ9692AU</v>
          </cell>
          <cell r="B472" t="str">
            <v>Walter Scott &amp; Partners Limited</v>
          </cell>
        </row>
        <row r="473">
          <cell r="A473" t="str">
            <v>MGE0001AU</v>
          </cell>
          <cell r="B473" t="str">
            <v>Magellan Asset Management Limited</v>
          </cell>
        </row>
        <row r="474">
          <cell r="A474" t="str">
            <v>MGE0002AU</v>
          </cell>
          <cell r="B474" t="str">
            <v>Magellan Asset Management Limited</v>
          </cell>
        </row>
        <row r="475">
          <cell r="A475" t="str">
            <v>MGE0005AU</v>
          </cell>
          <cell r="B475" t="str">
            <v>Magellan Asset Management Limited</v>
          </cell>
        </row>
        <row r="476">
          <cell r="A476" t="str">
            <v>MGE0006AU</v>
          </cell>
          <cell r="B476" t="str">
            <v>Magellan Asset Management Limited</v>
          </cell>
        </row>
        <row r="477">
          <cell r="A477" t="str">
            <v>MGE0007AU</v>
          </cell>
          <cell r="B477" t="str">
            <v>Magellan Asset Management Limited</v>
          </cell>
        </row>
        <row r="478">
          <cell r="A478" t="str">
            <v>MGL0004AU</v>
          </cell>
          <cell r="B478" t="str">
            <v>Global Thematic Partners, LLC</v>
          </cell>
        </row>
        <row r="479">
          <cell r="A479" t="str">
            <v>MGL0010AU</v>
          </cell>
          <cell r="B479" t="str">
            <v>RREEF Alternative Investments</v>
          </cell>
        </row>
        <row r="480">
          <cell r="A480" t="str">
            <v>MGL0114AU</v>
          </cell>
          <cell r="B480" t="str">
            <v>Aberdeen Standard Investments</v>
          </cell>
        </row>
        <row r="481">
          <cell r="A481" t="str">
            <v>MI0049DP-CGA</v>
          </cell>
          <cell r="B481" t="str">
            <v>Challenger Life Company Limited</v>
          </cell>
        </row>
        <row r="482">
          <cell r="A482" t="str">
            <v>MI0049SP-CGA</v>
          </cell>
          <cell r="B482" t="str">
            <v>Challenger Life Company Limited</v>
          </cell>
        </row>
        <row r="483">
          <cell r="A483" t="str">
            <v>MI0050SP-CGA</v>
          </cell>
          <cell r="B483" t="str">
            <v>Challenger Life Company Limited</v>
          </cell>
        </row>
        <row r="484">
          <cell r="A484" t="str">
            <v>MI0053DP-CGA</v>
          </cell>
          <cell r="B484" t="str">
            <v>Challenger Life Company Limited</v>
          </cell>
        </row>
        <row r="485">
          <cell r="A485" t="str">
            <v>MI0053SP-CGA</v>
          </cell>
          <cell r="B485" t="str">
            <v>Challenger Life Company Limited</v>
          </cell>
        </row>
        <row r="486">
          <cell r="A486" t="str">
            <v>MI0054DP-CGA</v>
          </cell>
          <cell r="B486" t="str">
            <v>Challenger Life Company Limited</v>
          </cell>
        </row>
        <row r="487">
          <cell r="A487" t="str">
            <v>MI0054SP-CGA</v>
          </cell>
          <cell r="B487" t="str">
            <v>Challenger Life Company Limited</v>
          </cell>
        </row>
        <row r="488">
          <cell r="A488" t="str">
            <v>MI0057SP-CGA</v>
          </cell>
          <cell r="B488" t="str">
            <v>Challenger Life Company Limited</v>
          </cell>
        </row>
        <row r="489">
          <cell r="A489" t="str">
            <v>MI0058DP-CGA</v>
          </cell>
          <cell r="B489" t="str">
            <v>Challenger Life Company Limited</v>
          </cell>
        </row>
        <row r="490">
          <cell r="A490" t="str">
            <v>MI0058SP-CGA</v>
          </cell>
          <cell r="B490" t="str">
            <v>Challenger Life Company Limited</v>
          </cell>
        </row>
        <row r="491">
          <cell r="A491" t="str">
            <v>MI0060DP-CGA</v>
          </cell>
          <cell r="B491" t="str">
            <v>Challenger Life Company Limited</v>
          </cell>
        </row>
        <row r="492">
          <cell r="A492" t="str">
            <v>MI0060SP-CGA</v>
          </cell>
          <cell r="B492" t="str">
            <v>Challenger Life Company Limited</v>
          </cell>
        </row>
        <row r="493">
          <cell r="A493" t="str">
            <v>MI0061DP-CGA</v>
          </cell>
          <cell r="B493" t="str">
            <v>Challenger Life Company Limited</v>
          </cell>
        </row>
        <row r="494">
          <cell r="A494" t="str">
            <v>MI0061SP-CGA</v>
          </cell>
          <cell r="B494" t="str">
            <v>Challenger Life Company Limited</v>
          </cell>
        </row>
        <row r="495">
          <cell r="A495" t="str">
            <v>MI0062DP-CGA</v>
          </cell>
          <cell r="B495" t="str">
            <v>Challenger Life Company Limited</v>
          </cell>
        </row>
        <row r="496">
          <cell r="A496" t="str">
            <v>MI0063DP-CGA</v>
          </cell>
          <cell r="B496" t="str">
            <v>Challenger Life Company Limited</v>
          </cell>
        </row>
        <row r="497">
          <cell r="A497" t="str">
            <v>MI0063SP-CGA</v>
          </cell>
          <cell r="B497" t="str">
            <v>Challenger Life Company Limited</v>
          </cell>
        </row>
        <row r="498">
          <cell r="A498" t="str">
            <v>MI0064SP-CGA</v>
          </cell>
          <cell r="B498" t="str">
            <v>Challenger Life Company Limited</v>
          </cell>
        </row>
        <row r="499">
          <cell r="A499" t="str">
            <v>MI0065DP-CGA</v>
          </cell>
          <cell r="B499" t="str">
            <v>Challenger Life Company Limited</v>
          </cell>
        </row>
        <row r="500">
          <cell r="A500" t="str">
            <v>MI0065SP-CGA</v>
          </cell>
          <cell r="B500" t="str">
            <v>Challenger Life Company Limited</v>
          </cell>
        </row>
        <row r="501">
          <cell r="A501" t="str">
            <v>MI0066DP-CGA</v>
          </cell>
          <cell r="B501" t="str">
            <v>Challenger Life Company Limited</v>
          </cell>
        </row>
        <row r="502">
          <cell r="A502" t="str">
            <v>MI0067DP-CGA</v>
          </cell>
          <cell r="B502" t="str">
            <v>Challenger Life Company Limited</v>
          </cell>
        </row>
        <row r="503">
          <cell r="A503" t="str">
            <v>MI0067SP-CGA</v>
          </cell>
          <cell r="B503" t="str">
            <v>Challenger Life Company Limited</v>
          </cell>
        </row>
        <row r="504">
          <cell r="A504" t="str">
            <v>MI0068DP-CGA</v>
          </cell>
          <cell r="B504" t="str">
            <v>Challenger Life Company Limited</v>
          </cell>
        </row>
        <row r="505">
          <cell r="A505" t="str">
            <v>MI0068SP-CGA</v>
          </cell>
          <cell r="B505" t="str">
            <v>Challenger Life Company Limited</v>
          </cell>
        </row>
        <row r="506">
          <cell r="A506" t="str">
            <v>MI0069DP-CGA</v>
          </cell>
          <cell r="B506" t="str">
            <v>Challenger Life Company Limited</v>
          </cell>
        </row>
        <row r="507">
          <cell r="A507" t="str">
            <v>MI0069SP-CGA</v>
          </cell>
          <cell r="B507" t="str">
            <v>Challenger Life Company Limited</v>
          </cell>
        </row>
        <row r="508">
          <cell r="A508" t="str">
            <v>MI45543-CGA</v>
          </cell>
          <cell r="B508" t="str">
            <v>Challenger Life Company Limited</v>
          </cell>
        </row>
        <row r="509">
          <cell r="A509" t="str">
            <v>MI45747-CGA</v>
          </cell>
          <cell r="B509" t="str">
            <v>Challenger Life Company Limited</v>
          </cell>
        </row>
        <row r="510">
          <cell r="A510" t="str">
            <v>MI45960-CGA</v>
          </cell>
          <cell r="B510" t="str">
            <v>Challenger Life Company Limited</v>
          </cell>
        </row>
        <row r="511">
          <cell r="A511" t="str">
            <v>MI45961-CGA</v>
          </cell>
          <cell r="B511" t="str">
            <v>Challenger Life Company Limited</v>
          </cell>
        </row>
        <row r="512">
          <cell r="A512" t="str">
            <v>MI45963-CGA</v>
          </cell>
          <cell r="B512" t="str">
            <v>Challenger Life Company Limited</v>
          </cell>
        </row>
        <row r="513">
          <cell r="A513" t="str">
            <v>MI45964-CGA</v>
          </cell>
          <cell r="B513" t="str">
            <v>Challenger Life Company Limited</v>
          </cell>
        </row>
        <row r="514">
          <cell r="A514" t="str">
            <v>MI46212-CGA</v>
          </cell>
          <cell r="B514" t="str">
            <v>Challenger Life Company Limited</v>
          </cell>
        </row>
        <row r="515">
          <cell r="A515" t="str">
            <v>MI46213-CGA</v>
          </cell>
          <cell r="B515" t="str">
            <v>Challenger Life Company Limited</v>
          </cell>
        </row>
        <row r="516">
          <cell r="A516" t="str">
            <v>MI46214-CGA</v>
          </cell>
          <cell r="B516" t="str">
            <v>Challenger Life Company Limited</v>
          </cell>
        </row>
        <row r="517">
          <cell r="A517" t="str">
            <v>MI46215-CGA</v>
          </cell>
          <cell r="B517" t="str">
            <v>Challenger Life Company Limited</v>
          </cell>
        </row>
        <row r="518">
          <cell r="A518" t="str">
            <v>MI46556-CGA</v>
          </cell>
          <cell r="B518" t="str">
            <v>Challenger Life Company Limited</v>
          </cell>
        </row>
        <row r="519">
          <cell r="A519" t="str">
            <v>MI46557-CGA</v>
          </cell>
          <cell r="B519" t="str">
            <v>Challenger Life Company Limited</v>
          </cell>
        </row>
        <row r="520">
          <cell r="A520" t="str">
            <v>MI46558-CGA</v>
          </cell>
          <cell r="B520" t="str">
            <v>Challenger Life Company Limited</v>
          </cell>
        </row>
        <row r="521">
          <cell r="A521" t="str">
            <v>MI46559-CGA</v>
          </cell>
          <cell r="B521" t="str">
            <v>Challenger Life Company Limited</v>
          </cell>
        </row>
        <row r="522">
          <cell r="A522" t="str">
            <v>MI46560-CGA</v>
          </cell>
          <cell r="B522" t="str">
            <v>Challenger Life Company Limited</v>
          </cell>
        </row>
        <row r="523">
          <cell r="A523" t="str">
            <v>MI46561-CGA</v>
          </cell>
          <cell r="B523" t="str">
            <v>Challenger Life Company Limited</v>
          </cell>
        </row>
        <row r="524">
          <cell r="A524" t="str">
            <v>MI46659-CGA</v>
          </cell>
          <cell r="B524" t="str">
            <v>Challenger Life Company Limited</v>
          </cell>
        </row>
        <row r="525">
          <cell r="A525" t="str">
            <v>MI46660-CGA</v>
          </cell>
          <cell r="B525" t="str">
            <v>Challenger Life Company Limited</v>
          </cell>
        </row>
        <row r="526">
          <cell r="A526" t="str">
            <v>MI46661-CGA</v>
          </cell>
          <cell r="B526" t="str">
            <v>Challenger Life Company Limited</v>
          </cell>
        </row>
        <row r="527">
          <cell r="A527" t="str">
            <v>MI46662-CGA</v>
          </cell>
          <cell r="B527" t="str">
            <v>Challenger Life Company Limited</v>
          </cell>
        </row>
        <row r="528">
          <cell r="A528" t="str">
            <v>MI46663-CGA</v>
          </cell>
          <cell r="B528" t="str">
            <v>Challenger Life Company Limited</v>
          </cell>
        </row>
        <row r="529">
          <cell r="A529" t="str">
            <v>MI46664-CGA</v>
          </cell>
          <cell r="B529" t="str">
            <v>Challenger Life Company Limited</v>
          </cell>
        </row>
        <row r="530">
          <cell r="A530" t="str">
            <v>MIA0001AU</v>
          </cell>
          <cell r="B530" t="str">
            <v>MFS Investment Management</v>
          </cell>
        </row>
        <row r="531">
          <cell r="A531" t="str">
            <v>MIC0001AU</v>
          </cell>
          <cell r="B531" t="str">
            <v>Microequities Asset Management Pty Ltd</v>
          </cell>
        </row>
        <row r="532">
          <cell r="A532" t="str">
            <v>MLC0060AU</v>
          </cell>
          <cell r="B532" t="str">
            <v>Platinum Investment Management Ltd</v>
          </cell>
        </row>
        <row r="533">
          <cell r="A533" t="str">
            <v>MLC0260AU</v>
          </cell>
          <cell r="B533" t="str">
            <v>MLC Investments Limited</v>
          </cell>
        </row>
        <row r="534">
          <cell r="A534" t="str">
            <v>MLC0261AU</v>
          </cell>
          <cell r="B534" t="str">
            <v>MLC Investments Limited</v>
          </cell>
        </row>
        <row r="535">
          <cell r="A535" t="str">
            <v>MLC0262AU</v>
          </cell>
          <cell r="B535" t="str">
            <v>MLC Investments Limited</v>
          </cell>
        </row>
        <row r="536">
          <cell r="A536" t="str">
            <v>MLC0263AU</v>
          </cell>
          <cell r="B536" t="str">
            <v>MLC Investments Limited</v>
          </cell>
        </row>
        <row r="537">
          <cell r="A537" t="str">
            <v>MLC0264AU</v>
          </cell>
          <cell r="B537" t="str">
            <v>MLC Investments Limited</v>
          </cell>
        </row>
        <row r="538">
          <cell r="A538" t="str">
            <v>MLC0265AU</v>
          </cell>
          <cell r="B538" t="str">
            <v>MLC Investments Limited</v>
          </cell>
        </row>
        <row r="539">
          <cell r="A539" t="str">
            <v>MLC0397AU</v>
          </cell>
          <cell r="B539" t="str">
            <v>MLC Investments Limited</v>
          </cell>
        </row>
        <row r="540">
          <cell r="A540" t="str">
            <v>MLC0398AU</v>
          </cell>
          <cell r="B540" t="str">
            <v>MLC Investments Limited</v>
          </cell>
        </row>
        <row r="541">
          <cell r="A541" t="str">
            <v>MLC0449AU</v>
          </cell>
          <cell r="B541" t="str">
            <v>MLC Investments Limited</v>
          </cell>
        </row>
        <row r="542">
          <cell r="A542" t="str">
            <v>MLC0667AU</v>
          </cell>
          <cell r="B542" t="str">
            <v>MLC Investments Limited</v>
          </cell>
        </row>
        <row r="543">
          <cell r="A543" t="str">
            <v>MLC0669AU</v>
          </cell>
          <cell r="B543" t="str">
            <v>MLC Investments Limited</v>
          </cell>
        </row>
        <row r="544">
          <cell r="A544" t="str">
            <v>MLC0670AU</v>
          </cell>
          <cell r="B544" t="str">
            <v>MLC Investments Limited</v>
          </cell>
        </row>
        <row r="545">
          <cell r="A545" t="str">
            <v>MLC0786AU</v>
          </cell>
          <cell r="B545" t="str">
            <v>MLC Investments Limited</v>
          </cell>
        </row>
        <row r="546">
          <cell r="A546" t="str">
            <v>MLC0839AU</v>
          </cell>
          <cell r="B546" t="str">
            <v>MLC Investments Limited</v>
          </cell>
        </row>
        <row r="547">
          <cell r="A547" t="str">
            <v>MLC0920AU</v>
          </cell>
          <cell r="B547" t="str">
            <v>MLC Investments Limited</v>
          </cell>
        </row>
        <row r="548">
          <cell r="A548" t="str">
            <v>MLT0010AU</v>
          </cell>
          <cell r="B548" t="str">
            <v>Challenger Ltd</v>
          </cell>
        </row>
        <row r="549">
          <cell r="A549" t="str">
            <v>MLT5126AU</v>
          </cell>
          <cell r="B549" t="str">
            <v>Challenger Ltd</v>
          </cell>
        </row>
        <row r="550">
          <cell r="A550" t="str">
            <v>MLT5528AU</v>
          </cell>
          <cell r="B550" t="str">
            <v>Challenger Ltd</v>
          </cell>
        </row>
        <row r="551">
          <cell r="A551" t="str">
            <v>MLT5897AU</v>
          </cell>
          <cell r="B551" t="str">
            <v>Challenger Ltd</v>
          </cell>
        </row>
        <row r="552">
          <cell r="A552" t="str">
            <v>MMC0102AU</v>
          </cell>
          <cell r="B552" t="str">
            <v>IOOF Investment Management Limited</v>
          </cell>
        </row>
        <row r="553">
          <cell r="A553" t="str">
            <v>MMC0110AU</v>
          </cell>
          <cell r="B553" t="str">
            <v>Loftus Peak Pty Limited</v>
          </cell>
        </row>
        <row r="554">
          <cell r="A554" t="str">
            <v>MMF0012AU</v>
          </cell>
          <cell r="B554" t="str">
            <v>UBS Asset Management (Australia) Ltd</v>
          </cell>
        </row>
        <row r="555">
          <cell r="A555" t="str">
            <v>MMF0014AU</v>
          </cell>
          <cell r="B555" t="str">
            <v>OnePath Funds Management Limited</v>
          </cell>
        </row>
        <row r="556">
          <cell r="A556" t="str">
            <v>MMF0016AU</v>
          </cell>
          <cell r="B556" t="str">
            <v>OnePath Funds Management Limited</v>
          </cell>
        </row>
        <row r="557">
          <cell r="A557" t="str">
            <v>MMF0112AU</v>
          </cell>
          <cell r="B557" t="str">
            <v>Karara Capital Limited</v>
          </cell>
        </row>
        <row r="558">
          <cell r="A558" t="str">
            <v>MMF0114AU</v>
          </cell>
          <cell r="B558" t="str">
            <v>OnePath Funds Management Limited</v>
          </cell>
        </row>
        <row r="559">
          <cell r="A559" t="str">
            <v>MMF0115AU</v>
          </cell>
          <cell r="B559" t="str">
            <v>OnePath Funds Management Limited</v>
          </cell>
        </row>
        <row r="560">
          <cell r="A560" t="str">
            <v>MMF0275AU</v>
          </cell>
          <cell r="B560" t="str">
            <v>OnePath Funds Management Limited</v>
          </cell>
        </row>
        <row r="561">
          <cell r="A561" t="str">
            <v>MMF0335AU</v>
          </cell>
          <cell r="B561" t="str">
            <v>Alphinity Investment Management Pty Ltd</v>
          </cell>
        </row>
        <row r="562">
          <cell r="A562" t="str">
            <v>MMF0340AU</v>
          </cell>
          <cell r="B562" t="str">
            <v>UBS Asset Management (Australia) Ltd</v>
          </cell>
        </row>
        <row r="563">
          <cell r="A563" t="str">
            <v>MMF0342AU</v>
          </cell>
          <cell r="B563" t="str">
            <v>OnePath Funds Management Limited</v>
          </cell>
        </row>
        <row r="564">
          <cell r="A564" t="str">
            <v>MMF0700AU</v>
          </cell>
          <cell r="B564" t="str">
            <v>UBS Asset Management (Australia) Ltd</v>
          </cell>
        </row>
        <row r="565">
          <cell r="A565" t="str">
            <v>MMF0990AU</v>
          </cell>
          <cell r="B565" t="str">
            <v>OnePath Funds Management Limited</v>
          </cell>
        </row>
        <row r="566">
          <cell r="A566" t="str">
            <v>MMF1471AU</v>
          </cell>
          <cell r="B566" t="str">
            <v>BlackRock Investment Mgmt (AUS) Ltd</v>
          </cell>
        </row>
        <row r="567">
          <cell r="A567" t="str">
            <v>MPL0001AU</v>
          </cell>
          <cell r="B567" t="str">
            <v>Maple-Brown Abbott Limited</v>
          </cell>
        </row>
        <row r="568">
          <cell r="A568" t="str">
            <v>MPL0006AU</v>
          </cell>
          <cell r="B568" t="str">
            <v>Maple-Brown Abbott Limited</v>
          </cell>
        </row>
        <row r="569">
          <cell r="A569" t="str">
            <v>MPL0008AU</v>
          </cell>
          <cell r="B569" t="str">
            <v>Maple-Brown Abbott Limited</v>
          </cell>
        </row>
        <row r="570">
          <cell r="A570" t="str">
            <v>MSM9568AU</v>
          </cell>
          <cell r="B570" t="str">
            <v>Manning Asset Management Pty Ltd</v>
          </cell>
        </row>
        <row r="571">
          <cell r="A571" t="str">
            <v>MUA0002AU</v>
          </cell>
          <cell r="B571" t="str">
            <v>Munro Partners</v>
          </cell>
        </row>
        <row r="572">
          <cell r="A572" t="str">
            <v>NAB3990AU</v>
          </cell>
          <cell r="B572" t="str">
            <v>IOOF Investment Services Ltd</v>
          </cell>
        </row>
        <row r="573">
          <cell r="A573" t="str">
            <v>NFS0209AU</v>
          </cell>
          <cell r="B573" t="str">
            <v>Antares Capital Partners Ltd</v>
          </cell>
        </row>
        <row r="574">
          <cell r="A574" t="str">
            <v>NFS0283AU</v>
          </cell>
          <cell r="B574" t="str">
            <v>MLC Investments Limited</v>
          </cell>
        </row>
        <row r="575">
          <cell r="A575" t="str">
            <v>NML0001AU</v>
          </cell>
          <cell r="B575" t="str">
            <v>AMP Capital Investors Limited</v>
          </cell>
        </row>
        <row r="576">
          <cell r="A576" t="str">
            <v>NML0348AU</v>
          </cell>
          <cell r="B576" t="str">
            <v>AMP Capital Investors Limited</v>
          </cell>
        </row>
        <row r="577">
          <cell r="A577" t="str">
            <v>NRM0026AU</v>
          </cell>
          <cell r="B577" t="str">
            <v>ClearView Financial Management Limited</v>
          </cell>
        </row>
        <row r="578">
          <cell r="A578" t="str">
            <v>NRM0028AU</v>
          </cell>
          <cell r="B578" t="str">
            <v>Schroder Investment Management Aus Ltd</v>
          </cell>
        </row>
        <row r="579">
          <cell r="A579" t="str">
            <v>NRM0030AU</v>
          </cell>
          <cell r="B579" t="str">
            <v>ClearView Financial Management Limited</v>
          </cell>
        </row>
        <row r="580">
          <cell r="A580" t="str">
            <v>NRM0032AU</v>
          </cell>
          <cell r="B580" t="str">
            <v>First Sentier Investors</v>
          </cell>
        </row>
        <row r="581">
          <cell r="A581" t="str">
            <v>NRM0034AU</v>
          </cell>
          <cell r="B581" t="str">
            <v>ClearView Financial Management Limited</v>
          </cell>
        </row>
        <row r="582">
          <cell r="A582" t="str">
            <v>NRM0036AU</v>
          </cell>
          <cell r="B582" t="str">
            <v>First Sentier Investors</v>
          </cell>
        </row>
        <row r="583">
          <cell r="A583" t="str">
            <v>NRM0038AU</v>
          </cell>
          <cell r="B583" t="str">
            <v>ClearBridge Investments Limited</v>
          </cell>
        </row>
        <row r="584">
          <cell r="A584" t="str">
            <v>OMF3725AU</v>
          </cell>
          <cell r="B584" t="str">
            <v>Realm Investment Management Pty Ltd</v>
          </cell>
        </row>
        <row r="585">
          <cell r="A585" t="str">
            <v>OPS0001AU</v>
          </cell>
          <cell r="B585" t="str">
            <v>OC Funds Management Limited</v>
          </cell>
        </row>
        <row r="586">
          <cell r="A586" t="str">
            <v>OPS0002AU</v>
          </cell>
          <cell r="B586" t="str">
            <v>OC Funds Management Limited</v>
          </cell>
        </row>
        <row r="587">
          <cell r="A587" t="str">
            <v>OPS0004AU</v>
          </cell>
          <cell r="B587" t="str">
            <v>OC Funds Management Limited</v>
          </cell>
        </row>
        <row r="588">
          <cell r="A588" t="str">
            <v>OPS1827AU</v>
          </cell>
          <cell r="B588" t="str">
            <v>Vertium Asset Management Pty Ltd</v>
          </cell>
        </row>
        <row r="589">
          <cell r="A589" t="str">
            <v>OVS0006AU</v>
          </cell>
          <cell r="B589" t="str">
            <v>Centuria Life Limited</v>
          </cell>
        </row>
        <row r="590">
          <cell r="A590" t="str">
            <v>PAL0002AU</v>
          </cell>
          <cell r="B590" t="str">
            <v>Ironbark Asset Management Pty Ltd</v>
          </cell>
        </row>
        <row r="591">
          <cell r="A591" t="str">
            <v>PAM0001AU</v>
          </cell>
          <cell r="B591" t="str">
            <v>Alphinity Investment Management Pty Ltd</v>
          </cell>
        </row>
        <row r="592">
          <cell r="A592" t="str">
            <v>PAT0001AU</v>
          </cell>
          <cell r="B592" t="str">
            <v>Creighton Capital Management LLC</v>
          </cell>
        </row>
        <row r="593">
          <cell r="A593" t="str">
            <v>PAT0002AU</v>
          </cell>
          <cell r="B593" t="str">
            <v>Karara Capital Limited</v>
          </cell>
        </row>
        <row r="594">
          <cell r="A594" t="str">
            <v>PBT0001AU</v>
          </cell>
          <cell r="B594" t="str">
            <v>IOOF Investment Management Limited</v>
          </cell>
        </row>
        <row r="595">
          <cell r="A595" t="str">
            <v>PBT0002AU</v>
          </cell>
          <cell r="B595" t="str">
            <v>IOOF Investment Management Limited</v>
          </cell>
        </row>
        <row r="596">
          <cell r="A596" t="str">
            <v>PBT0003AU</v>
          </cell>
          <cell r="B596" t="str">
            <v>IOOF Investment Management Limited</v>
          </cell>
        </row>
        <row r="597">
          <cell r="A597" t="str">
            <v>PBT0004AU</v>
          </cell>
          <cell r="B597" t="str">
            <v>IOOF Investment Management Limited</v>
          </cell>
        </row>
        <row r="598">
          <cell r="A598" t="str">
            <v>PBT0005AU</v>
          </cell>
          <cell r="B598" t="str">
            <v>IOOF Investment Management Limited</v>
          </cell>
        </row>
        <row r="599">
          <cell r="A599" t="str">
            <v>PBT0006AU</v>
          </cell>
          <cell r="B599" t="str">
            <v>IOOF Investment Management Limited</v>
          </cell>
        </row>
        <row r="600">
          <cell r="A600" t="str">
            <v>PBT0008AU</v>
          </cell>
          <cell r="B600" t="str">
            <v>IOOF Investment Management Limited</v>
          </cell>
        </row>
        <row r="601">
          <cell r="A601" t="str">
            <v>PBT0009AU</v>
          </cell>
          <cell r="B601" t="str">
            <v>IOOF Investment Management Limited</v>
          </cell>
        </row>
        <row r="602">
          <cell r="A602" t="str">
            <v>PBT0010AU</v>
          </cell>
          <cell r="B602" t="str">
            <v>IOOF Investment Management Limited</v>
          </cell>
        </row>
        <row r="603">
          <cell r="A603" t="str">
            <v>PCL0005AU</v>
          </cell>
          <cell r="B603" t="str">
            <v>Pengana Capital Group Limited</v>
          </cell>
        </row>
        <row r="604">
          <cell r="A604" t="str">
            <v>PCL0022AU</v>
          </cell>
          <cell r="B604" t="str">
            <v>Pengana Capital Group Limited</v>
          </cell>
        </row>
        <row r="605">
          <cell r="A605" t="str">
            <v>PER0011AU</v>
          </cell>
          <cell r="B605" t="str">
            <v>Perpetual Investment Management Ltd</v>
          </cell>
        </row>
        <row r="606">
          <cell r="A606" t="str">
            <v>PER0028AU</v>
          </cell>
          <cell r="B606" t="str">
            <v>Perpetual Investment Management Ltd</v>
          </cell>
        </row>
        <row r="607">
          <cell r="A607" t="str">
            <v>PER0046AU</v>
          </cell>
          <cell r="B607" t="str">
            <v>Perpetual Investment Management Ltd</v>
          </cell>
        </row>
        <row r="608">
          <cell r="A608" t="str">
            <v>PER0048AU</v>
          </cell>
          <cell r="B608" t="str">
            <v>Perpetual Investment Management Ltd</v>
          </cell>
        </row>
        <row r="609">
          <cell r="A609" t="str">
            <v>PER0049AU</v>
          </cell>
          <cell r="B609" t="str">
            <v>Perpetual Investment Management Ltd</v>
          </cell>
        </row>
        <row r="610">
          <cell r="A610" t="str">
            <v>PER0050AU</v>
          </cell>
          <cell r="B610" t="str">
            <v>Perpetual Investment Management Ltd</v>
          </cell>
        </row>
        <row r="611">
          <cell r="A611" t="str">
            <v>PER0058AU</v>
          </cell>
          <cell r="B611" t="str">
            <v>Perpetual Investment Management Limited</v>
          </cell>
        </row>
        <row r="612">
          <cell r="A612" t="str">
            <v>PER0063AU</v>
          </cell>
          <cell r="B612" t="str">
            <v>Perpetual Investment Management Ltd</v>
          </cell>
        </row>
        <row r="613">
          <cell r="A613" t="str">
            <v>PER0066AU</v>
          </cell>
          <cell r="B613" t="str">
            <v>Perpetual Investment Management Ltd</v>
          </cell>
        </row>
        <row r="614">
          <cell r="A614" t="str">
            <v>PER0071AU</v>
          </cell>
          <cell r="B614" t="str">
            <v>Perpetual Investment Management Ltd</v>
          </cell>
        </row>
        <row r="615">
          <cell r="A615" t="str">
            <v>PER0072AU</v>
          </cell>
          <cell r="B615" t="str">
            <v>Perpetual Investment Management Ltd</v>
          </cell>
        </row>
        <row r="616">
          <cell r="A616" t="str">
            <v>PER0077AU</v>
          </cell>
          <cell r="B616" t="str">
            <v>Perpetual Investment Management Ltd</v>
          </cell>
        </row>
        <row r="617">
          <cell r="A617" t="str">
            <v>PER0102AU</v>
          </cell>
          <cell r="B617" t="str">
            <v>Perpetual Investment Management Ltd</v>
          </cell>
        </row>
        <row r="618">
          <cell r="A618" t="str">
            <v>PER0114AU</v>
          </cell>
          <cell r="B618" t="str">
            <v>Perpetual Investment Management Ltd</v>
          </cell>
        </row>
        <row r="619">
          <cell r="A619" t="str">
            <v>PER0116AU</v>
          </cell>
          <cell r="B619" t="str">
            <v>Perpetual Investment Management Ltd</v>
          </cell>
        </row>
        <row r="620">
          <cell r="A620" t="str">
            <v>PER0258AU</v>
          </cell>
          <cell r="B620" t="str">
            <v>Perpetual Investment Management Ltd</v>
          </cell>
        </row>
        <row r="621">
          <cell r="A621" t="str">
            <v>PER0260AU</v>
          </cell>
          <cell r="B621" t="str">
            <v>Perpetual Investment Management Ltd</v>
          </cell>
        </row>
        <row r="622">
          <cell r="A622" t="str">
            <v>PER0270AU</v>
          </cell>
          <cell r="B622" t="str">
            <v>Pengana Capital Group Limited</v>
          </cell>
        </row>
        <row r="623">
          <cell r="A623" t="str">
            <v>PER0554AU</v>
          </cell>
          <cell r="B623" t="str">
            <v>AQR Capital Management</v>
          </cell>
        </row>
        <row r="624">
          <cell r="A624" t="str">
            <v>PER0556AU</v>
          </cell>
          <cell r="B624" t="str">
            <v>Perpetual Investment Management Ltd</v>
          </cell>
        </row>
        <row r="625">
          <cell r="A625" t="str">
            <v>PER0669AU</v>
          </cell>
          <cell r="B625" t="str">
            <v>Perpetual Investment Management Ltd</v>
          </cell>
        </row>
        <row r="626">
          <cell r="A626" t="str">
            <v>PER0727AU</v>
          </cell>
          <cell r="B626" t="str">
            <v>JPMorgan Asset Management Inc</v>
          </cell>
        </row>
        <row r="627">
          <cell r="A627" t="str">
            <v>PER0733AU</v>
          </cell>
          <cell r="B627" t="str">
            <v>Perpetual Investment Management Ltd</v>
          </cell>
        </row>
        <row r="628">
          <cell r="A628" t="str">
            <v>PER0758AU</v>
          </cell>
          <cell r="B628" t="str">
            <v>JPMorgan Asset Management Inc</v>
          </cell>
        </row>
        <row r="629">
          <cell r="A629" t="str">
            <v>PGI0001AU</v>
          </cell>
          <cell r="B629" t="str">
            <v>Principal Global Fixed Income</v>
          </cell>
        </row>
        <row r="630">
          <cell r="A630" t="str">
            <v>PGS0001AU</v>
          </cell>
          <cell r="B630" t="str">
            <v>n/a</v>
          </cell>
        </row>
        <row r="631">
          <cell r="A631" t="str">
            <v>PIC6396AU</v>
          </cell>
          <cell r="B631" t="str">
            <v>Pacific Investment Management Company, LLC</v>
          </cell>
        </row>
        <row r="632">
          <cell r="A632" t="str">
            <v>PIC6396AU</v>
          </cell>
          <cell r="B632" t="str">
            <v>Pacific Investment Management Company, LLC</v>
          </cell>
        </row>
        <row r="633">
          <cell r="A633" t="str">
            <v>PIM0002AU</v>
          </cell>
          <cell r="B633" t="str">
            <v>IOOF Investment Management Limited</v>
          </cell>
        </row>
        <row r="634">
          <cell r="A634" t="str">
            <v>PIM0003AU</v>
          </cell>
          <cell r="B634" t="str">
            <v>IOOF Investment Management Limited</v>
          </cell>
        </row>
        <row r="635">
          <cell r="A635" t="str">
            <v>PIM0058AU</v>
          </cell>
          <cell r="B635" t="str">
            <v>Aoris Investment Management Pty Ltd</v>
          </cell>
        </row>
        <row r="636">
          <cell r="A636" t="str">
            <v>PIM1015AU</v>
          </cell>
          <cell r="B636" t="str">
            <v>Hamilton Lane Advisors LLC</v>
          </cell>
        </row>
        <row r="637">
          <cell r="A637" t="str">
            <v>PIM4401AU</v>
          </cell>
          <cell r="B637" t="str">
            <v>Ophir Asset Management Pty Ltd</v>
          </cell>
        </row>
        <row r="638">
          <cell r="A638" t="str">
            <v>PIM4806AU</v>
          </cell>
          <cell r="B638" t="str">
            <v>Melior Investment Management Pty Ltd</v>
          </cell>
        </row>
        <row r="639">
          <cell r="A639" t="str">
            <v>PIM5260AU</v>
          </cell>
          <cell r="B639" t="str">
            <v>Monash Investors Pty Limited</v>
          </cell>
        </row>
        <row r="640">
          <cell r="A640" t="str">
            <v>PIM6769AU</v>
          </cell>
          <cell r="B640" t="str">
            <v>ATLAS Infrastructure (Australia) Pty Ltd</v>
          </cell>
        </row>
        <row r="641">
          <cell r="A641" t="str">
            <v>PIM7802AU</v>
          </cell>
          <cell r="B641" t="str">
            <v>Fairlight Asset Management Pty Ltd</v>
          </cell>
        </row>
        <row r="642">
          <cell r="A642" t="str">
            <v>PIM9253AU</v>
          </cell>
          <cell r="B642" t="str">
            <v>ATLAS Infrastructure (Australia) Pty Ltd</v>
          </cell>
        </row>
        <row r="643">
          <cell r="A643" t="str">
            <v>PLA0001AU</v>
          </cell>
          <cell r="B643" t="str">
            <v>Platinum Investment Management Ltd</v>
          </cell>
        </row>
        <row r="644">
          <cell r="A644" t="str">
            <v>PLA0002AU</v>
          </cell>
          <cell r="B644" t="str">
            <v>Platinum Investment Management Ltd</v>
          </cell>
        </row>
        <row r="645">
          <cell r="A645" t="str">
            <v>PLA0003AU</v>
          </cell>
          <cell r="B645" t="str">
            <v>Platinum Investment Management Ltd</v>
          </cell>
        </row>
        <row r="646">
          <cell r="A646" t="str">
            <v>PLA0004AU</v>
          </cell>
          <cell r="B646" t="str">
            <v>Platinum Investment Management Ltd</v>
          </cell>
        </row>
        <row r="647">
          <cell r="A647" t="str">
            <v>PLA0005AU</v>
          </cell>
          <cell r="B647" t="str">
            <v>Platinum Investment Management Ltd</v>
          </cell>
        </row>
        <row r="648">
          <cell r="A648" t="str">
            <v>PLA0100AU</v>
          </cell>
          <cell r="B648" t="str">
            <v>Platinum Investment Management Ltd</v>
          </cell>
        </row>
        <row r="649">
          <cell r="A649" t="str">
            <v>PLA0101AU</v>
          </cell>
          <cell r="B649" t="str">
            <v>Platinum Investment Management Ltd</v>
          </cell>
        </row>
        <row r="650">
          <cell r="A650" t="str">
            <v>PLL9780AU</v>
          </cell>
          <cell r="B650" t="str">
            <v>KM Property Funds Limited</v>
          </cell>
        </row>
        <row r="651">
          <cell r="A651" t="str">
            <v>PMC0100AU</v>
          </cell>
          <cell r="B651" t="str">
            <v>PM CAPITAL Limited</v>
          </cell>
        </row>
        <row r="652">
          <cell r="A652" t="str">
            <v>PMC0101AU</v>
          </cell>
          <cell r="B652" t="str">
            <v>PM CAPITAL Limited</v>
          </cell>
        </row>
        <row r="653">
          <cell r="A653" t="str">
            <v>PMC0103AU</v>
          </cell>
          <cell r="B653" t="str">
            <v>PM CAPITAL Limited</v>
          </cell>
        </row>
        <row r="654">
          <cell r="A654" t="str">
            <v>PPL0002AU</v>
          </cell>
          <cell r="B654" t="str">
            <v>Antares Capital Partners Ltd</v>
          </cell>
        </row>
        <row r="655">
          <cell r="A655" t="str">
            <v>PPL0028AU</v>
          </cell>
          <cell r="B655" t="str">
            <v>Antares Capital Partners Ltd</v>
          </cell>
        </row>
        <row r="656">
          <cell r="A656" t="str">
            <v>PPL0036AU</v>
          </cell>
          <cell r="B656" t="str">
            <v>Intermede Investment Partners Ltd</v>
          </cell>
        </row>
        <row r="657">
          <cell r="A657" t="str">
            <v>PPL0106AU</v>
          </cell>
          <cell r="B657" t="str">
            <v>Antares Capital Partners Ltd</v>
          </cell>
        </row>
        <row r="658">
          <cell r="A658" t="str">
            <v>PPL0115AU</v>
          </cell>
          <cell r="B658" t="str">
            <v>Antares Capital Partners Ltd</v>
          </cell>
        </row>
        <row r="659">
          <cell r="A659" t="str">
            <v>PPL4961AU</v>
          </cell>
          <cell r="B659" t="str">
            <v>MLC Asset Management Ltd</v>
          </cell>
        </row>
        <row r="660">
          <cell r="A660" t="str">
            <v>PWA0014AU</v>
          </cell>
          <cell r="B660" t="str">
            <v>BlackRock Asset Management Australia Ltd</v>
          </cell>
        </row>
        <row r="661">
          <cell r="A661" t="str">
            <v>PWA0822AU</v>
          </cell>
          <cell r="B661" t="str">
            <v>BlackRock Asset Management Australia Ltd</v>
          </cell>
        </row>
        <row r="662">
          <cell r="A662" t="str">
            <v>PWA0823AU</v>
          </cell>
          <cell r="B662" t="str">
            <v>BlackRock Asset Management Australia Ltd</v>
          </cell>
        </row>
        <row r="663">
          <cell r="A663" t="str">
            <v>PWA0825AU</v>
          </cell>
          <cell r="B663" t="str">
            <v>BlackRock Investment Mgmt (AUS) Ltd</v>
          </cell>
        </row>
        <row r="664">
          <cell r="A664" t="str">
            <v>QVG9204AU</v>
          </cell>
          <cell r="B664" t="str">
            <v>QVG Capital Pty Ltd</v>
          </cell>
        </row>
        <row r="665">
          <cell r="A665" t="str">
            <v>RFA0012AU</v>
          </cell>
          <cell r="B665" t="str">
            <v>Pendal Group Ltd</v>
          </cell>
        </row>
        <row r="666">
          <cell r="A666" t="str">
            <v>RFA0021AU</v>
          </cell>
          <cell r="B666" t="str">
            <v>Pendal Group Ltd</v>
          </cell>
        </row>
        <row r="667">
          <cell r="A667" t="str">
            <v>RFA0025AU</v>
          </cell>
          <cell r="B667" t="str">
            <v>Pendal Group Ltd</v>
          </cell>
        </row>
        <row r="668">
          <cell r="A668" t="str">
            <v>RFA0059AU</v>
          </cell>
          <cell r="B668" t="str">
            <v>Pendal Group Ltd</v>
          </cell>
        </row>
        <row r="669">
          <cell r="A669" t="str">
            <v>RFA0103AU</v>
          </cell>
          <cell r="B669" t="str">
            <v>Pendal Group Ltd</v>
          </cell>
        </row>
        <row r="670">
          <cell r="A670" t="str">
            <v>RFA0811AU</v>
          </cell>
          <cell r="B670" t="str">
            <v>Pendal Group Ltd</v>
          </cell>
        </row>
        <row r="671">
          <cell r="A671" t="str">
            <v>RFA0813AU</v>
          </cell>
          <cell r="B671" t="str">
            <v>Pendal Group Ltd</v>
          </cell>
        </row>
        <row r="672">
          <cell r="A672" t="str">
            <v>RFA0815AU</v>
          </cell>
          <cell r="B672" t="str">
            <v>Pendal Group Ltd</v>
          </cell>
        </row>
        <row r="673">
          <cell r="A673" t="str">
            <v>RFA0817AU</v>
          </cell>
          <cell r="B673" t="str">
            <v>Pendal Institutional Limited</v>
          </cell>
        </row>
        <row r="674">
          <cell r="A674" t="str">
            <v>RFA0818AU</v>
          </cell>
          <cell r="B674" t="str">
            <v>Pendal Group Ltd</v>
          </cell>
        </row>
        <row r="675">
          <cell r="A675" t="str">
            <v>RFA0819AU</v>
          </cell>
          <cell r="B675" t="str">
            <v>Pendal Group Ltd</v>
          </cell>
        </row>
        <row r="676">
          <cell r="A676" t="str">
            <v>RFA0821AU</v>
          </cell>
          <cell r="B676" t="str">
            <v>Pendal Group Ltd</v>
          </cell>
        </row>
        <row r="677">
          <cell r="A677" t="str">
            <v>RIM0001AU</v>
          </cell>
          <cell r="B677" t="str">
            <v>Russell Investment Management Limited</v>
          </cell>
        </row>
        <row r="678">
          <cell r="A678" t="str">
            <v>RIM0002AU</v>
          </cell>
          <cell r="B678" t="str">
            <v>Russell Investment Management Limited</v>
          </cell>
        </row>
        <row r="679">
          <cell r="A679" t="str">
            <v>RIM0003AU</v>
          </cell>
          <cell r="B679" t="str">
            <v>Russell Investment Management Limited</v>
          </cell>
        </row>
        <row r="680">
          <cell r="A680" t="str">
            <v>RIM0004AU</v>
          </cell>
          <cell r="B680" t="str">
            <v>Russell Investment Management Limited</v>
          </cell>
        </row>
        <row r="681">
          <cell r="A681" t="str">
            <v>RIM0006AU</v>
          </cell>
          <cell r="B681" t="str">
            <v>Russell Investment Management Limited</v>
          </cell>
        </row>
        <row r="682">
          <cell r="A682" t="str">
            <v>RIM0008AU</v>
          </cell>
          <cell r="B682" t="str">
            <v>Russell Investment Management Limited</v>
          </cell>
        </row>
        <row r="683">
          <cell r="A683" t="str">
            <v>RIM0009AU</v>
          </cell>
          <cell r="B683" t="str">
            <v>Russell Investment Management Limited</v>
          </cell>
        </row>
        <row r="684">
          <cell r="A684" t="str">
            <v>RIM0011AU</v>
          </cell>
          <cell r="B684" t="str">
            <v>Russell Investment Management Limited</v>
          </cell>
        </row>
        <row r="685">
          <cell r="A685" t="str">
            <v>RIM0012AU</v>
          </cell>
          <cell r="B685" t="str">
            <v>Russell Investment Management Limited</v>
          </cell>
        </row>
        <row r="686">
          <cell r="A686" t="str">
            <v>RIM0013AU</v>
          </cell>
          <cell r="B686" t="str">
            <v>Russell Investment Management Limited</v>
          </cell>
        </row>
        <row r="687">
          <cell r="A687" t="str">
            <v>RIM0014AU</v>
          </cell>
          <cell r="B687" t="str">
            <v>Russell Investment Management Limited</v>
          </cell>
        </row>
        <row r="688">
          <cell r="A688" t="str">
            <v>RIM0019AU</v>
          </cell>
          <cell r="B688" t="str">
            <v>Russell Investment Management Limited</v>
          </cell>
        </row>
        <row r="689">
          <cell r="A689" t="str">
            <v>RIM0020AU</v>
          </cell>
          <cell r="B689" t="str">
            <v>Russell Investment Management Limited</v>
          </cell>
        </row>
        <row r="690">
          <cell r="A690" t="str">
            <v>RIM0023AU</v>
          </cell>
          <cell r="B690" t="str">
            <v>Russell Investment Management Limited</v>
          </cell>
        </row>
        <row r="691">
          <cell r="A691" t="str">
            <v>RIM0024AU</v>
          </cell>
          <cell r="B691" t="str">
            <v>Russell Investment Management Limited</v>
          </cell>
        </row>
        <row r="692">
          <cell r="A692" t="str">
            <v>RIM0025AU</v>
          </cell>
          <cell r="B692" t="str">
            <v>Russell Investment Management Limited</v>
          </cell>
        </row>
        <row r="693">
          <cell r="A693" t="str">
            <v>RIM0029AU</v>
          </cell>
          <cell r="B693" t="str">
            <v>Russell Investment Management Limited</v>
          </cell>
        </row>
        <row r="694">
          <cell r="A694" t="str">
            <v>RIM0030AU</v>
          </cell>
          <cell r="B694" t="str">
            <v>Russell Investment Management Limited</v>
          </cell>
        </row>
        <row r="695">
          <cell r="A695" t="str">
            <v>RIM0031AU</v>
          </cell>
          <cell r="B695" t="str">
            <v>Russell Investment Management Limited</v>
          </cell>
        </row>
        <row r="696">
          <cell r="A696" t="str">
            <v>RIM0032AU</v>
          </cell>
          <cell r="B696" t="str">
            <v>Russell Investment Management Limited</v>
          </cell>
        </row>
        <row r="697">
          <cell r="A697" t="str">
            <v>RIM0034AU</v>
          </cell>
          <cell r="B697" t="str">
            <v>Russell Investment Management Limited</v>
          </cell>
        </row>
        <row r="698">
          <cell r="A698" t="str">
            <v>RIM0042AU</v>
          </cell>
          <cell r="B698" t="str">
            <v>Russell Investment Management, LLC</v>
          </cell>
        </row>
        <row r="699">
          <cell r="A699" t="str">
            <v>RIM0086AU</v>
          </cell>
          <cell r="B699" t="str">
            <v>Russell Investment Management Limited</v>
          </cell>
        </row>
        <row r="700">
          <cell r="A700" t="str">
            <v>RIM0087AU</v>
          </cell>
          <cell r="B700" t="str">
            <v>Russell Investment Management Limited</v>
          </cell>
        </row>
        <row r="701">
          <cell r="A701" t="str">
            <v>RIM0089AU</v>
          </cell>
          <cell r="B701" t="str">
            <v>Russell Investment Management Limited</v>
          </cell>
        </row>
        <row r="702">
          <cell r="A702" t="str">
            <v>SBC0007AU</v>
          </cell>
          <cell r="B702" t="str">
            <v>UBS Asset Management (Australia) Ltd</v>
          </cell>
        </row>
        <row r="703">
          <cell r="A703" t="str">
            <v>SBC0811AU</v>
          </cell>
          <cell r="B703" t="str">
            <v>UBS Asset Management (Australia) Ltd</v>
          </cell>
        </row>
        <row r="704">
          <cell r="A704" t="str">
            <v>SBC0812AU</v>
          </cell>
          <cell r="B704" t="str">
            <v>UBS Asset Management (Australia) Ltd</v>
          </cell>
        </row>
        <row r="705">
          <cell r="A705" t="str">
            <v>SBC0813AU</v>
          </cell>
          <cell r="B705" t="str">
            <v>UBS Asset Management (Australia) Ltd</v>
          </cell>
        </row>
        <row r="706">
          <cell r="A706" t="str">
            <v>SBC0814AU</v>
          </cell>
          <cell r="B706" t="str">
            <v>UBS Asset Management (Australia) Ltd</v>
          </cell>
        </row>
        <row r="707">
          <cell r="A707" t="str">
            <v>SBC0815AU</v>
          </cell>
          <cell r="B707" t="str">
            <v>UBS Asset Management (Australia) Ltd</v>
          </cell>
        </row>
        <row r="708">
          <cell r="A708" t="str">
            <v>SBC0816AU</v>
          </cell>
          <cell r="B708" t="str">
            <v>UBS Asset Management (Australia) Ltd</v>
          </cell>
        </row>
        <row r="709">
          <cell r="A709" t="str">
            <v>SBC0817AU</v>
          </cell>
          <cell r="B709" t="str">
            <v>Yarra Capital Management</v>
          </cell>
        </row>
        <row r="710">
          <cell r="A710" t="str">
            <v>SBC0819AU</v>
          </cell>
          <cell r="B710" t="str">
            <v>UBS Asset Management (Australia) Ltd</v>
          </cell>
        </row>
        <row r="711">
          <cell r="A711" t="str">
            <v>SBC0822AU</v>
          </cell>
          <cell r="B711" t="str">
            <v>UBS Asset Management (Australia) Ltd</v>
          </cell>
        </row>
        <row r="712">
          <cell r="A712" t="str">
            <v>SCH0002AU</v>
          </cell>
          <cell r="B712" t="str">
            <v>Schroder Investment Management Aus Ltd</v>
          </cell>
        </row>
        <row r="713">
          <cell r="A713" t="str">
            <v>SCH0003AU</v>
          </cell>
          <cell r="B713" t="str">
            <v>Schroders Investment Mgt North America</v>
          </cell>
        </row>
        <row r="714">
          <cell r="A714" t="str">
            <v>SCH0006AU</v>
          </cell>
          <cell r="B714" t="str">
            <v>Schroder Investment Management (Singapore) Ltd</v>
          </cell>
        </row>
        <row r="715">
          <cell r="A715" t="str">
            <v>SCH0010AU</v>
          </cell>
          <cell r="B715" t="str">
            <v>Schroder Investment Management Aus Ltd</v>
          </cell>
        </row>
        <row r="716">
          <cell r="A716" t="str">
            <v>SCH0024AU</v>
          </cell>
          <cell r="B716" t="str">
            <v>Schroder Investment Management Aus Ltd</v>
          </cell>
        </row>
        <row r="717">
          <cell r="A717" t="str">
            <v>SCH0028AU</v>
          </cell>
          <cell r="B717" t="str">
            <v>Schroder Investment Management Aus Ltd</v>
          </cell>
        </row>
        <row r="718">
          <cell r="A718" t="str">
            <v>SCH0030AU</v>
          </cell>
          <cell r="B718" t="str">
            <v>Schroder Investment Management Aus Ltd</v>
          </cell>
        </row>
        <row r="719">
          <cell r="A719" t="str">
            <v>SCH0032AU</v>
          </cell>
          <cell r="B719" t="str">
            <v>Schroder Investment Management Aus Ltd</v>
          </cell>
        </row>
        <row r="720">
          <cell r="A720" t="str">
            <v>SCH0034AU</v>
          </cell>
          <cell r="B720" t="str">
            <v>Schroder Investment Management Aus Ltd</v>
          </cell>
        </row>
        <row r="721">
          <cell r="A721" t="str">
            <v>SCH0047AU</v>
          </cell>
          <cell r="B721" t="str">
            <v>Schroder Investment Management Aus Ltd</v>
          </cell>
        </row>
        <row r="722">
          <cell r="A722" t="str">
            <v>SCH0101AU</v>
          </cell>
          <cell r="B722" t="str">
            <v>Schroder Investment Management Aus Ltd</v>
          </cell>
        </row>
        <row r="723">
          <cell r="A723" t="str">
            <v>SCH0102AU</v>
          </cell>
          <cell r="B723" t="str">
            <v>Schroder Investment Management Aus Ltd</v>
          </cell>
        </row>
        <row r="724">
          <cell r="A724" t="str">
            <v>SCH0103AU</v>
          </cell>
          <cell r="B724" t="str">
            <v>Schroder Investment Management Aus Ltd</v>
          </cell>
        </row>
        <row r="725">
          <cell r="A725" t="str">
            <v>SLT0052AU</v>
          </cell>
          <cell r="B725" t="str">
            <v>Smarter Money Investments Pty Ltd</v>
          </cell>
        </row>
        <row r="726">
          <cell r="A726" t="str">
            <v>SLT0065AU</v>
          </cell>
          <cell r="B726" t="str">
            <v>China Asset Management (HK) Limited</v>
          </cell>
        </row>
        <row r="727">
          <cell r="A727" t="str">
            <v>SLT2171AU</v>
          </cell>
          <cell r="B727" t="str">
            <v>Nanuk Asset Management Pty Limited</v>
          </cell>
        </row>
        <row r="728">
          <cell r="A728" t="str">
            <v>SLT2171AU</v>
          </cell>
          <cell r="B728" t="str">
            <v>Nanuk Asset Management Pty Limited</v>
          </cell>
        </row>
        <row r="729">
          <cell r="A729" t="str">
            <v>SLT3458AU</v>
          </cell>
          <cell r="B729" t="str">
            <v>Smarter Money Investments Pty Ltd</v>
          </cell>
        </row>
        <row r="730">
          <cell r="A730" t="str">
            <v>SMAANT01S</v>
          </cell>
          <cell r="B730" t="str">
            <v>Antares Capital Partners Ltd</v>
          </cell>
        </row>
        <row r="731">
          <cell r="A731" t="str">
            <v>SMAANT02S</v>
          </cell>
          <cell r="B731" t="str">
            <v>Antares Capital Partners Ltd</v>
          </cell>
        </row>
        <row r="732">
          <cell r="A732" t="str">
            <v>SMABLK01S</v>
          </cell>
          <cell r="B732" t="str">
            <v>BlackRock Investment Mngt (Australia) Ltd</v>
          </cell>
        </row>
        <row r="733">
          <cell r="A733" t="str">
            <v>SMABLK02S</v>
          </cell>
          <cell r="B733" t="str">
            <v>BlackRock Investment Mngt (Australia) Ltd</v>
          </cell>
        </row>
        <row r="734">
          <cell r="A734" t="str">
            <v>SMABLK03S</v>
          </cell>
          <cell r="B734" t="str">
            <v>BlackRock Investment Mngt (Australia) Ltd</v>
          </cell>
        </row>
        <row r="735">
          <cell r="A735" t="str">
            <v>SMABLK04S</v>
          </cell>
          <cell r="B735" t="str">
            <v>BlackRock Investment Mngt (Australia) Ltd</v>
          </cell>
        </row>
        <row r="736">
          <cell r="A736" t="str">
            <v>SMABLK05S</v>
          </cell>
          <cell r="B736" t="str">
            <v>BlackRock Investment Mngt (Australia) Ltd</v>
          </cell>
        </row>
        <row r="737">
          <cell r="A737" t="str">
            <v>SMADNR01S</v>
          </cell>
          <cell r="B737" t="str">
            <v>DNR Capital</v>
          </cell>
        </row>
        <row r="738">
          <cell r="A738" t="str">
            <v>SMADNR03S</v>
          </cell>
          <cell r="B738" t="str">
            <v>DNR Capital</v>
          </cell>
        </row>
        <row r="739">
          <cell r="A739" t="str">
            <v>SMAIBB02S</v>
          </cell>
          <cell r="B739" t="str">
            <v>Morningstar</v>
          </cell>
        </row>
        <row r="740">
          <cell r="A740" t="str">
            <v>SMAWTC01S</v>
          </cell>
          <cell r="B740" t="str">
            <v>Wealthtrac Pty Ltd</v>
          </cell>
        </row>
        <row r="741">
          <cell r="A741" t="str">
            <v>SMAWTC02S</v>
          </cell>
          <cell r="B741" t="str">
            <v>Wealthtrac Pty Ltd</v>
          </cell>
        </row>
        <row r="742">
          <cell r="A742" t="str">
            <v>SMAWTC03S</v>
          </cell>
          <cell r="B742" t="str">
            <v>Wealthtrac Pty Ltd</v>
          </cell>
        </row>
        <row r="743">
          <cell r="A743" t="str">
            <v>SMAWTC04S</v>
          </cell>
          <cell r="B743" t="str">
            <v>Wealthtrac Pty Ltd</v>
          </cell>
        </row>
        <row r="744">
          <cell r="A744" t="str">
            <v>SMAWTC05S</v>
          </cell>
          <cell r="B744" t="str">
            <v>Wealthtrac Pty Ltd</v>
          </cell>
        </row>
        <row r="745">
          <cell r="A745" t="str">
            <v>SMF0107AU</v>
          </cell>
          <cell r="B745" t="str">
            <v>IOOF Investment Management Limited</v>
          </cell>
        </row>
        <row r="746">
          <cell r="A746" t="str">
            <v>SOL0001AU</v>
          </cell>
          <cell r="B746" t="str">
            <v>Solaris Investment Management Limited</v>
          </cell>
        </row>
        <row r="747">
          <cell r="A747" t="str">
            <v>SSB0009AU</v>
          </cell>
          <cell r="B747" t="str">
            <v>Martin Currie Inv. Management</v>
          </cell>
        </row>
        <row r="748">
          <cell r="A748" t="str">
            <v>SSB0014AU</v>
          </cell>
          <cell r="B748" t="str">
            <v>Brandywine Global Investment Mgmt, LLC</v>
          </cell>
        </row>
        <row r="749">
          <cell r="A749" t="str">
            <v>SSB0026AU</v>
          </cell>
          <cell r="B749" t="str">
            <v>Martin Currie Inv. Management</v>
          </cell>
        </row>
        <row r="750">
          <cell r="A750" t="str">
            <v>SSB0028AU</v>
          </cell>
          <cell r="B750" t="str">
            <v>Brandywine Global Investment Mgmt, LLC</v>
          </cell>
        </row>
        <row r="751">
          <cell r="A751" t="str">
            <v>SSB0043AU</v>
          </cell>
          <cell r="B751" t="str">
            <v>Martin Currie Inv. Management</v>
          </cell>
        </row>
        <row r="752">
          <cell r="A752" t="str">
            <v>SSB0061AU</v>
          </cell>
          <cell r="B752" t="str">
            <v>Martin Currie Investment Management Ltd</v>
          </cell>
        </row>
        <row r="753">
          <cell r="A753" t="str">
            <v>SSB0122AU</v>
          </cell>
          <cell r="B753" t="str">
            <v>Legg Mason Inc</v>
          </cell>
        </row>
        <row r="754">
          <cell r="A754" t="str">
            <v>SSB0125AU</v>
          </cell>
          <cell r="B754" t="str">
            <v>Martin Currie Investment Management Ltd</v>
          </cell>
        </row>
        <row r="755">
          <cell r="A755" t="str">
            <v>SSB0128AU</v>
          </cell>
          <cell r="B755" t="str">
            <v>Legg Mason Australia</v>
          </cell>
        </row>
        <row r="756">
          <cell r="A756" t="str">
            <v>SSB0130AU</v>
          </cell>
          <cell r="B756" t="str">
            <v>Martin Currie Investment Management Ltd</v>
          </cell>
        </row>
        <row r="757">
          <cell r="A757" t="str">
            <v>SSB4946AU</v>
          </cell>
          <cell r="B757" t="str">
            <v>Martin Currie Investment Management Ltd</v>
          </cell>
        </row>
        <row r="758">
          <cell r="A758" t="str">
            <v>SSB8320AU</v>
          </cell>
          <cell r="B758" t="str">
            <v>Legg Mason Inc</v>
          </cell>
        </row>
        <row r="759">
          <cell r="A759" t="str">
            <v>SST0048AU</v>
          </cell>
          <cell r="B759" t="str">
            <v>State Street Global Advisors</v>
          </cell>
        </row>
        <row r="760">
          <cell r="A760" t="str">
            <v>SST0050AU</v>
          </cell>
          <cell r="B760" t="str">
            <v>State Street Global Advisors</v>
          </cell>
        </row>
        <row r="761">
          <cell r="A761" t="str">
            <v>SST0057AU</v>
          </cell>
          <cell r="B761" t="str">
            <v>State Street Global Advisors Aus Ltd</v>
          </cell>
        </row>
        <row r="762">
          <cell r="A762" t="str">
            <v>STL0002AU</v>
          </cell>
          <cell r="B762" t="str">
            <v>Sandhurst Trustees Limited</v>
          </cell>
        </row>
        <row r="763">
          <cell r="A763" t="str">
            <v>STL0011AU</v>
          </cell>
          <cell r="B763" t="str">
            <v>Investors Mutual Limited</v>
          </cell>
        </row>
        <row r="764">
          <cell r="A764" t="str">
            <v>STL0012AU</v>
          </cell>
          <cell r="B764" t="str">
            <v>Sandhurst Trustees Limited</v>
          </cell>
        </row>
        <row r="765">
          <cell r="A765" t="str">
            <v>STL0013AU</v>
          </cell>
          <cell r="B765" t="str">
            <v>Sandhurst Trustees Limited</v>
          </cell>
        </row>
        <row r="766">
          <cell r="A766" t="str">
            <v>STL0014AU</v>
          </cell>
          <cell r="B766" t="str">
            <v>Sandhurst Trustees Limited</v>
          </cell>
        </row>
        <row r="767">
          <cell r="A767" t="str">
            <v>STL0029AU</v>
          </cell>
          <cell r="B767" t="str">
            <v>Sandhurst Trustees Limited</v>
          </cell>
        </row>
        <row r="768">
          <cell r="A768" t="str">
            <v>STL0030AU</v>
          </cell>
          <cell r="B768" t="str">
            <v>Sandhurst Trustees Limited</v>
          </cell>
        </row>
        <row r="769">
          <cell r="A769" t="str">
            <v>STL0031AU</v>
          </cell>
          <cell r="B769" t="str">
            <v>Sandhurst Trustees Limited</v>
          </cell>
        </row>
        <row r="770">
          <cell r="A770" t="str">
            <v>STL0032AU</v>
          </cell>
          <cell r="B770" t="str">
            <v>Sandhurst Trustees Limited</v>
          </cell>
        </row>
        <row r="771">
          <cell r="A771" t="str">
            <v>STL0033AU</v>
          </cell>
          <cell r="B771" t="str">
            <v>Sandhurst Trustees Limited</v>
          </cell>
        </row>
        <row r="772">
          <cell r="A772" t="str">
            <v>STL0034AU</v>
          </cell>
          <cell r="B772" t="str">
            <v>Sandhurst Trustees Limited</v>
          </cell>
        </row>
        <row r="773">
          <cell r="A773" t="str">
            <v>STL0035AU</v>
          </cell>
          <cell r="B773" t="str">
            <v>Sandhurst Trustees Limited</v>
          </cell>
        </row>
        <row r="774">
          <cell r="A774" t="str">
            <v>STL0044AU</v>
          </cell>
          <cell r="B774" t="str">
            <v>Sandhurst Trustees Limited</v>
          </cell>
        </row>
        <row r="775">
          <cell r="A775" t="str">
            <v>STL0051AU</v>
          </cell>
          <cell r="B775" t="str">
            <v>Sandhurst Trustees Limited</v>
          </cell>
        </row>
        <row r="776">
          <cell r="A776" t="str">
            <v>STL0055AU</v>
          </cell>
          <cell r="B776" t="str">
            <v>Sandhurst Trustees Limited</v>
          </cell>
        </row>
        <row r="777">
          <cell r="A777" t="str">
            <v>STL0101AU</v>
          </cell>
          <cell r="B777" t="str">
            <v>Investors Mutual Limited</v>
          </cell>
        </row>
        <row r="778">
          <cell r="A778" t="str">
            <v>STP9437AU</v>
          </cell>
          <cell r="B778" t="str">
            <v>Samuel Terry Asset Management Pty Ltd</v>
          </cell>
        </row>
        <row r="779">
          <cell r="A779" t="str">
            <v>TCA0002AU</v>
          </cell>
          <cell r="B779" t="str">
            <v>Perpetual Investment Management Ltd</v>
          </cell>
        </row>
        <row r="780">
          <cell r="A780" t="str">
            <v>TGP0006AU</v>
          </cell>
          <cell r="B780" t="str">
            <v>Nikko AM Limited</v>
          </cell>
        </row>
        <row r="781">
          <cell r="A781" t="str">
            <v>TGP0008AU</v>
          </cell>
          <cell r="B781" t="str">
            <v>ClearBridge Investments Limited</v>
          </cell>
        </row>
        <row r="782">
          <cell r="A782" t="str">
            <v>TGP0034AU</v>
          </cell>
          <cell r="B782" t="str">
            <v>ClearBridge Investments, LLC.</v>
          </cell>
        </row>
        <row r="783">
          <cell r="A783" t="str">
            <v>TNK0003AU</v>
          </cell>
          <cell r="B783" t="str">
            <v>Waratah Funds Management Limited</v>
          </cell>
        </row>
        <row r="784">
          <cell r="A784" t="str">
            <v>TYN0028AU</v>
          </cell>
          <cell r="B784" t="str">
            <v>Nikko AM Limited</v>
          </cell>
        </row>
        <row r="785">
          <cell r="A785" t="str">
            <v>TYN0038AU</v>
          </cell>
          <cell r="B785" t="str">
            <v>Yarra Funds Management Limited</v>
          </cell>
        </row>
        <row r="786">
          <cell r="A786" t="str">
            <v>TYN0040AU</v>
          </cell>
          <cell r="B786" t="str">
            <v>Nikko AM Limited</v>
          </cell>
        </row>
        <row r="787">
          <cell r="A787" t="str">
            <v>TYN0104AU</v>
          </cell>
          <cell r="B787" t="str">
            <v>Nikko AM Limited</v>
          </cell>
        </row>
        <row r="788">
          <cell r="A788" t="str">
            <v>UBS0003AU</v>
          </cell>
          <cell r="B788" t="str">
            <v>UBS Asset Management (Australia) Ltd</v>
          </cell>
        </row>
        <row r="789">
          <cell r="A789" t="str">
            <v>UBS0004AU</v>
          </cell>
          <cell r="B789" t="str">
            <v>UBS Asset Management (Australia) Ltd</v>
          </cell>
        </row>
        <row r="790">
          <cell r="A790" t="str">
            <v>UBS0036AU</v>
          </cell>
          <cell r="B790" t="str">
            <v>UBS Asset Management (Australia) Ltd</v>
          </cell>
        </row>
        <row r="791">
          <cell r="A791" t="str">
            <v>UBS0037AU</v>
          </cell>
          <cell r="B791" t="str">
            <v>UBS Asset Management (Australia) Ltd</v>
          </cell>
        </row>
        <row r="792">
          <cell r="A792" t="str">
            <v>UBS0041AU</v>
          </cell>
          <cell r="B792" t="str">
            <v>UBS Asset Management (Australia) Ltd</v>
          </cell>
        </row>
        <row r="793">
          <cell r="A793" t="str">
            <v>UFM0051AU</v>
          </cell>
          <cell r="B793" t="str">
            <v>IOOF Investment Management Limited</v>
          </cell>
        </row>
        <row r="794">
          <cell r="A794" t="str">
            <v>VAN0001AU</v>
          </cell>
          <cell r="B794" t="str">
            <v>Vanguard Investments Australia Ltd</v>
          </cell>
        </row>
        <row r="795">
          <cell r="A795" t="str">
            <v>VAN0002AU</v>
          </cell>
          <cell r="B795" t="str">
            <v>OnePath Funds Management Limited</v>
          </cell>
        </row>
        <row r="796">
          <cell r="A796" t="str">
            <v>VAN0003AU</v>
          </cell>
          <cell r="B796" t="str">
            <v>OnePath Funds Management Limited</v>
          </cell>
        </row>
        <row r="797">
          <cell r="A797" t="str">
            <v>VAN0004AU</v>
          </cell>
          <cell r="B797" t="str">
            <v>Vanguard Investments Australia Ltd</v>
          </cell>
        </row>
        <row r="798">
          <cell r="A798" t="str">
            <v>VAN0005AU</v>
          </cell>
          <cell r="B798" t="str">
            <v>Vanguard Investments Australia Ltd</v>
          </cell>
        </row>
        <row r="799">
          <cell r="A799" t="str">
            <v>VAN0012AU</v>
          </cell>
          <cell r="B799" t="str">
            <v>Vanguard Investments Australia Ltd</v>
          </cell>
        </row>
        <row r="800">
          <cell r="A800" t="str">
            <v>VAN0017AU</v>
          </cell>
          <cell r="B800" t="str">
            <v>Vanguard Investments Australia Ltd</v>
          </cell>
        </row>
        <row r="801">
          <cell r="A801" t="str">
            <v>VAN0018AU</v>
          </cell>
          <cell r="B801" t="str">
            <v>OnePath Funds Management Limited</v>
          </cell>
        </row>
        <row r="802">
          <cell r="A802" t="str">
            <v>VAN0019AU</v>
          </cell>
          <cell r="B802" t="str">
            <v>OnePath Funds Management Limited</v>
          </cell>
        </row>
        <row r="803">
          <cell r="A803" t="str">
            <v>VAN0020AU</v>
          </cell>
          <cell r="B803" t="str">
            <v>Vanguard Investments Australia Ltd</v>
          </cell>
        </row>
        <row r="804">
          <cell r="A804" t="str">
            <v>VAN0021AU</v>
          </cell>
          <cell r="B804" t="str">
            <v>Vanguard Investments Australia Ltd</v>
          </cell>
        </row>
        <row r="805">
          <cell r="A805" t="str">
            <v>VAN0022AU</v>
          </cell>
          <cell r="B805" t="str">
            <v>Vanguard Investments Australia Ltd</v>
          </cell>
        </row>
        <row r="806">
          <cell r="A806" t="str">
            <v>VAN0023AU</v>
          </cell>
          <cell r="B806" t="str">
            <v>Vanguard Investments Australia Ltd</v>
          </cell>
        </row>
        <row r="807">
          <cell r="A807" t="str">
            <v>VAN0024AU</v>
          </cell>
          <cell r="B807" t="str">
            <v>Vanguard Investments Australia Ltd</v>
          </cell>
        </row>
        <row r="808">
          <cell r="A808" t="str">
            <v>VAN0025AU</v>
          </cell>
          <cell r="B808" t="str">
            <v>Vanguard Investments Australia Ltd</v>
          </cell>
        </row>
        <row r="809">
          <cell r="A809" t="str">
            <v>VAN0042AU</v>
          </cell>
          <cell r="B809" t="str">
            <v>Vanguard Investments Australia Ltd</v>
          </cell>
        </row>
        <row r="810">
          <cell r="A810" t="str">
            <v>VAN0101AU</v>
          </cell>
          <cell r="B810" t="str">
            <v>Vanguard Investments Australia Ltd</v>
          </cell>
        </row>
        <row r="811">
          <cell r="A811" t="str">
            <v>VAN0102AU</v>
          </cell>
          <cell r="B811" t="str">
            <v>Vanguard Investments Australia Ltd</v>
          </cell>
        </row>
        <row r="812">
          <cell r="A812" t="str">
            <v>VAN0103AU</v>
          </cell>
          <cell r="B812" t="str">
            <v>Vanguard Investments Australia Ltd</v>
          </cell>
        </row>
        <row r="813">
          <cell r="A813" t="str">
            <v>VAN0104AU</v>
          </cell>
          <cell r="B813" t="str">
            <v>Vanguard Investments Australia Ltd</v>
          </cell>
        </row>
        <row r="814">
          <cell r="A814" t="str">
            <v>VAN0105AU</v>
          </cell>
          <cell r="B814" t="str">
            <v>OnePath Funds Management Limited</v>
          </cell>
        </row>
        <row r="815">
          <cell r="A815" t="str">
            <v>VAN0106AU</v>
          </cell>
          <cell r="B815" t="str">
            <v>Vanguard Investments Australia Ltd</v>
          </cell>
        </row>
        <row r="816">
          <cell r="A816" t="str">
            <v>VAN0108AU</v>
          </cell>
          <cell r="B816" t="str">
            <v>OnePath Funds Management Limited</v>
          </cell>
        </row>
        <row r="817">
          <cell r="A817" t="str">
            <v>VAN0109AU</v>
          </cell>
          <cell r="B817" t="str">
            <v>OnePath Funds Management Limited</v>
          </cell>
        </row>
        <row r="818">
          <cell r="A818" t="str">
            <v>VAN0110AU</v>
          </cell>
          <cell r="B818" t="str">
            <v>OnePath Funds Management Limited</v>
          </cell>
        </row>
        <row r="819">
          <cell r="A819" t="str">
            <v>VAN0111AU</v>
          </cell>
          <cell r="B819" t="str">
            <v>OnePath Funds Management Limited</v>
          </cell>
        </row>
        <row r="820">
          <cell r="A820" t="str">
            <v>VAN8175AU</v>
          </cell>
          <cell r="B820" t="str">
            <v>Vanguard Investments Australia Ltd</v>
          </cell>
        </row>
        <row r="821">
          <cell r="A821" t="str">
            <v>VAN9309AU</v>
          </cell>
          <cell r="B821" t="str">
            <v>Vanguard Group Inc</v>
          </cell>
        </row>
        <row r="822">
          <cell r="A822" t="str">
            <v>VEN0008AU</v>
          </cell>
          <cell r="B822" t="str">
            <v>Ventura Investment Management Ltd</v>
          </cell>
        </row>
        <row r="823">
          <cell r="A823" t="str">
            <v>VEN0009AU</v>
          </cell>
          <cell r="B823" t="str">
            <v>Russell Investment Management Limited</v>
          </cell>
        </row>
        <row r="824">
          <cell r="A824" t="str">
            <v>VEN0026AU</v>
          </cell>
          <cell r="B824" t="str">
            <v>Ventura Investment Management Ltd</v>
          </cell>
        </row>
        <row r="825">
          <cell r="A825" t="str">
            <v>VEN0027AU</v>
          </cell>
          <cell r="B825" t="str">
            <v>Russell Investment Management Limited</v>
          </cell>
        </row>
        <row r="826">
          <cell r="A826" t="str">
            <v>VEN0028AU</v>
          </cell>
          <cell r="B826" t="str">
            <v>Russell Investment Management Limited</v>
          </cell>
        </row>
        <row r="827">
          <cell r="A827" t="str">
            <v>VEN0029AU</v>
          </cell>
          <cell r="B827" t="str">
            <v>Russell Investment Management Limited</v>
          </cell>
        </row>
        <row r="828">
          <cell r="A828" t="str">
            <v>VEN0030AU</v>
          </cell>
          <cell r="B828" t="str">
            <v>Ventura Investment Management Ltd</v>
          </cell>
        </row>
        <row r="829">
          <cell r="A829" t="str">
            <v>VEN0031AU</v>
          </cell>
          <cell r="B829" t="str">
            <v>Ventura Investment Management Ltd</v>
          </cell>
        </row>
        <row r="830">
          <cell r="A830" t="str">
            <v>VEN0032AU</v>
          </cell>
          <cell r="B830" t="str">
            <v>Russell Investment Management Limited</v>
          </cell>
        </row>
        <row r="831">
          <cell r="A831" t="str">
            <v>WFS0377AU</v>
          </cell>
          <cell r="B831" t="str">
            <v>Pendal Institutional Limited</v>
          </cell>
        </row>
        <row r="832">
          <cell r="A832" t="str">
            <v>WFS0547AU</v>
          </cell>
          <cell r="B832" t="str">
            <v>Australian Unity Funds Management Ltd</v>
          </cell>
        </row>
        <row r="833">
          <cell r="A833" t="str">
            <v>WHT0008AU</v>
          </cell>
          <cell r="B833" t="str">
            <v>Spheria Asset Management Pty Limited</v>
          </cell>
        </row>
        <row r="834">
          <cell r="A834" t="str">
            <v>WHT0012AU</v>
          </cell>
          <cell r="B834" t="str">
            <v>Solaris Investment Management Limited</v>
          </cell>
        </row>
        <row r="835">
          <cell r="A835" t="str">
            <v>WHT0014AU</v>
          </cell>
          <cell r="B835" t="str">
            <v>Resolution Capital Limited</v>
          </cell>
        </row>
        <row r="836">
          <cell r="A836" t="str">
            <v>WHT0015AU</v>
          </cell>
          <cell r="B836" t="str">
            <v>Resolution Capital Limited</v>
          </cell>
        </row>
        <row r="837">
          <cell r="A837" t="str">
            <v>WHT0039AU</v>
          </cell>
          <cell r="B837" t="str">
            <v>Plato Investment Management Limited</v>
          </cell>
        </row>
        <row r="838">
          <cell r="A838" t="str">
            <v>WHT0057AU</v>
          </cell>
          <cell r="B838" t="str">
            <v>Antipodes Partners Limited</v>
          </cell>
        </row>
        <row r="839">
          <cell r="A839" t="str">
            <v>WHT0061AU</v>
          </cell>
          <cell r="B839" t="str">
            <v>Plato Investment Management Limited</v>
          </cell>
        </row>
        <row r="840">
          <cell r="A840" t="str">
            <v>WHT0066AU</v>
          </cell>
          <cell r="B840" t="str">
            <v>Spheria Asset Management Pty Limited</v>
          </cell>
        </row>
        <row r="841">
          <cell r="A841" t="str">
            <v>WHT3810AU</v>
          </cell>
          <cell r="B841" t="str">
            <v>Firetrail Investments Pty Limited</v>
          </cell>
        </row>
        <row r="842">
          <cell r="A842" t="str">
            <v>WHT3859AU</v>
          </cell>
          <cell r="B842" t="str">
            <v>Solaris Investment Management Limited</v>
          </cell>
        </row>
        <row r="843">
          <cell r="A843" t="str">
            <v>WHT5134AU</v>
          </cell>
          <cell r="B843" t="str">
            <v>Firetrail Investments Pty Limited</v>
          </cell>
        </row>
        <row r="844">
          <cell r="A844" t="str">
            <v>WHT8435AU</v>
          </cell>
          <cell r="B844" t="str">
            <v>Hyperion Asset Management</v>
          </cell>
        </row>
        <row r="845">
          <cell r="A845" t="str">
            <v>WPC0005AU</v>
          </cell>
          <cell r="B845" t="str">
            <v>AMP Capital Investors Limited</v>
          </cell>
        </row>
        <row r="846">
          <cell r="A846" t="str">
            <v>WPC0011AU</v>
          </cell>
          <cell r="B846" t="str">
            <v>IOOF Investment Management Limited</v>
          </cell>
        </row>
        <row r="847">
          <cell r="A847" t="str">
            <v>WPC0012AU</v>
          </cell>
          <cell r="B847" t="str">
            <v>IOOF Investment Management Limited</v>
          </cell>
        </row>
        <row r="848">
          <cell r="A848" t="str">
            <v>WPC0014AU</v>
          </cell>
          <cell r="B848" t="str">
            <v>IOOF Investment Management Limited</v>
          </cell>
        </row>
        <row r="849">
          <cell r="A849" t="str">
            <v>WPC0028AU</v>
          </cell>
          <cell r="B849" t="str">
            <v>IOOF Investment Management Limited</v>
          </cell>
        </row>
        <row r="850">
          <cell r="A850" t="str">
            <v>WPC3982AU</v>
          </cell>
          <cell r="B850" t="str">
            <v>Perennial Value Management Limited</v>
          </cell>
        </row>
        <row r="851">
          <cell r="A851" t="str">
            <v>YOC0018AU</v>
          </cell>
          <cell r="B851" t="str">
            <v>Australian Unity Property Limited</v>
          </cell>
        </row>
        <row r="852">
          <cell r="A852" t="str">
            <v>YOC0100AU</v>
          </cell>
          <cell r="B852" t="str">
            <v>Australian Unity Property Limited</v>
          </cell>
        </row>
        <row r="853">
          <cell r="A853" t="str">
            <v>ZUR0059AU</v>
          </cell>
          <cell r="B853" t="str">
            <v>Zurich Financial Services Australia Ltd</v>
          </cell>
        </row>
        <row r="854">
          <cell r="A854" t="str">
            <v>ZUR0061AU</v>
          </cell>
          <cell r="B854" t="str">
            <v>Lazard Asset Management Pacific</v>
          </cell>
        </row>
        <row r="855">
          <cell r="A855" t="str">
            <v>ZUR0064AU</v>
          </cell>
          <cell r="B855" t="str">
            <v>Renaissance Property Securities Pty Ltd</v>
          </cell>
        </row>
        <row r="856">
          <cell r="A856" t="str">
            <v>ZUR0518AU</v>
          </cell>
          <cell r="B856" t="str">
            <v>Lazard Asset Management Pacific</v>
          </cell>
        </row>
        <row r="857">
          <cell r="A857" t="str">
            <v>ZUR0580AU</v>
          </cell>
          <cell r="B857" t="str">
            <v>American Century Investment Management Inc</v>
          </cell>
        </row>
        <row r="858">
          <cell r="A858" t="str">
            <v>ZUR0581AU</v>
          </cell>
          <cell r="B858" t="str">
            <v>American Century Investment Management Inc</v>
          </cell>
        </row>
        <row r="859">
          <cell r="A859" t="str">
            <v>ZUR0583AU</v>
          </cell>
          <cell r="B859" t="str">
            <v>Ellerston Capital Limited</v>
          </cell>
        </row>
        <row r="860">
          <cell r="A860" t="str">
            <v>ZUR0614AU</v>
          </cell>
          <cell r="B860" t="str">
            <v>Zurich Financial Services Australia Ltd</v>
          </cell>
        </row>
      </sheetData>
      <sheetData sheetId="12"/>
      <sheetData sheetId="13">
        <row r="1">
          <cell r="A1" t="str">
            <v>APIR Code</v>
          </cell>
          <cell r="B1" t="str">
            <v>Fund Name</v>
          </cell>
          <cell r="C1" t="str">
            <v>Hard Coded Fee</v>
          </cell>
          <cell r="D1" t="str">
            <v>MSTAR FILE</v>
          </cell>
          <cell r="E1" t="str">
            <v>TOTAL INVESTMENT COSTS INCLUDING PERFORMANCE FEE VLOOKUP</v>
          </cell>
        </row>
        <row r="2">
          <cell r="A2" t="str">
            <v>A200</v>
          </cell>
          <cell r="B2" t="str">
            <v>BetaShares Australian 200 ETF</v>
          </cell>
          <cell r="C2">
            <v>6.9999999999999999E-4</v>
          </cell>
          <cell r="D2" t="e">
            <v>#N/A</v>
          </cell>
          <cell r="E2">
            <v>6.9999999999999999E-4</v>
          </cell>
        </row>
        <row r="3">
          <cell r="A3" t="str">
            <v>AAP0002AU</v>
          </cell>
          <cell r="B3" t="str">
            <v>Ausbil Australian Geared Equity Fund</v>
          </cell>
          <cell r="D3">
            <v>2.5000000000000001E-2</v>
          </cell>
          <cell r="E3">
            <v>2.5000000000000001E-2</v>
          </cell>
        </row>
        <row r="4">
          <cell r="A4" t="str">
            <v>AAP0007AU</v>
          </cell>
          <cell r="B4" t="str">
            <v>Ausbil MicroCap Fund</v>
          </cell>
          <cell r="D4">
            <v>1.2E-2</v>
          </cell>
          <cell r="E4">
            <v>1.2E-2</v>
          </cell>
        </row>
        <row r="5">
          <cell r="A5" t="str">
            <v>AAP0008AU</v>
          </cell>
          <cell r="B5" t="str">
            <v>Ausbil 130/30 Focus Fund</v>
          </cell>
          <cell r="D5">
            <v>1.0500000000000001E-2</v>
          </cell>
          <cell r="E5">
            <v>1.23E-2</v>
          </cell>
        </row>
        <row r="6">
          <cell r="A6" t="str">
            <v>AAP3656AU</v>
          </cell>
          <cell r="B6" t="str">
            <v>Ausbil Active Dividend Income Fund - Wholesale Class</v>
          </cell>
          <cell r="D6">
            <v>8.5000000000000006E-3</v>
          </cell>
          <cell r="E6">
            <v>8.5000000000000006E-3</v>
          </cell>
        </row>
        <row r="7">
          <cell r="A7" t="str">
            <v>AAP0101AU</v>
          </cell>
          <cell r="B7" t="str">
            <v>Ausbil Balanced Fund</v>
          </cell>
          <cell r="D7">
            <v>9.300000000000001E-3</v>
          </cell>
          <cell r="E7">
            <v>9.300000000000001E-3</v>
          </cell>
        </row>
        <row r="8">
          <cell r="A8" t="str">
            <v>AAP0103AU</v>
          </cell>
          <cell r="B8" t="str">
            <v>Ausbil Australian Active Equity Fund</v>
          </cell>
          <cell r="D8">
            <v>9.0000000000000011E-3</v>
          </cell>
          <cell r="E8">
            <v>9.0000000000000011E-3</v>
          </cell>
        </row>
        <row r="9">
          <cell r="A9" t="str">
            <v>AAP0104AU</v>
          </cell>
          <cell r="B9" t="str">
            <v>Ausbil Australian Emerging Leader Fund</v>
          </cell>
          <cell r="D9">
            <v>8.5000000000000006E-3</v>
          </cell>
          <cell r="E9">
            <v>8.5000000000000006E-3</v>
          </cell>
        </row>
        <row r="10">
          <cell r="A10" t="str">
            <v>ACM0006AU</v>
          </cell>
          <cell r="B10" t="str">
            <v>AB Managed Volatility Equities Fund</v>
          </cell>
          <cell r="D10">
            <v>5.5000000000000005E-3</v>
          </cell>
          <cell r="E10">
            <v>5.5000000000000005E-3</v>
          </cell>
        </row>
        <row r="11">
          <cell r="A11" t="str">
            <v>ACM0009AU</v>
          </cell>
          <cell r="B11" t="str">
            <v xml:space="preserve">AB Global Equities Fund </v>
          </cell>
          <cell r="D11">
            <v>6.9999999999999993E-3</v>
          </cell>
          <cell r="E11">
            <v>6.9999999999999993E-3</v>
          </cell>
        </row>
        <row r="12">
          <cell r="A12" t="str">
            <v>ACP0007AU</v>
          </cell>
          <cell r="B12" t="str">
            <v>BAO Trust*</v>
          </cell>
          <cell r="D12" t="e">
            <v>#N/A</v>
          </cell>
          <cell r="E12">
            <v>0</v>
          </cell>
        </row>
        <row r="13">
          <cell r="A13" t="str">
            <v>ADV0046AU</v>
          </cell>
          <cell r="B13" t="str">
            <v>Maple-Brown Abbott Australian Share Fund</v>
          </cell>
          <cell r="D13">
            <v>8.0000000000000002E-3</v>
          </cell>
          <cell r="E13">
            <v>8.0000000000000002E-3</v>
          </cell>
        </row>
        <row r="14">
          <cell r="A14" t="str">
            <v>ADV0066AU</v>
          </cell>
          <cell r="B14" t="str">
            <v>Maple-Brown Abbott Sharemarket^^</v>
          </cell>
          <cell r="C14">
            <v>8.2000000000000007E-3</v>
          </cell>
          <cell r="D14" t="e">
            <v>#N/A</v>
          </cell>
          <cell r="E14">
            <v>8.2000000000000007E-3</v>
          </cell>
        </row>
        <row r="15">
          <cell r="A15" t="str">
            <v>ADV0067AU</v>
          </cell>
          <cell r="B15" t="str">
            <v xml:space="preserve">Advance International Fixed Interest Multi Blend Fund - Wholesale Fund </v>
          </cell>
          <cell r="D15">
            <v>5.5000000000000005E-3</v>
          </cell>
          <cell r="E15">
            <v>5.5000000000000005E-3</v>
          </cell>
        </row>
        <row r="16">
          <cell r="A16" t="str">
            <v>AJF0003AU</v>
          </cell>
          <cell r="B16" t="str">
            <v>OnePath OA IP OnePath Tax Effective Income Trust</v>
          </cell>
          <cell r="D16">
            <v>1.24E-2</v>
          </cell>
          <cell r="E16">
            <v>1.24E-2</v>
          </cell>
        </row>
        <row r="17">
          <cell r="A17" t="str">
            <v>AJF0802AU</v>
          </cell>
          <cell r="B17" t="str">
            <v>OnePath Wholesale Balanced Trust</v>
          </cell>
          <cell r="D17">
            <v>1.21E-2</v>
          </cell>
          <cell r="E17">
            <v>1.3599999999999999E-2</v>
          </cell>
        </row>
        <row r="18">
          <cell r="A18" t="str">
            <v>AJF0804AU</v>
          </cell>
          <cell r="B18" t="str">
            <v>OnePath Wholesale Australian Share Trust</v>
          </cell>
          <cell r="D18">
            <v>9.0000000000000011E-3</v>
          </cell>
          <cell r="E18">
            <v>9.0000000000000011E-3</v>
          </cell>
        </row>
        <row r="19">
          <cell r="A19" t="str">
            <v>AMP0254AU</v>
          </cell>
          <cell r="B19" t="str">
            <v>AMP Capital International Bond Class A</v>
          </cell>
          <cell r="C19">
            <v>7.7000000000000002E-3</v>
          </cell>
          <cell r="D19" t="e">
            <v>#N/A</v>
          </cell>
          <cell r="E19">
            <v>7.7000000000000002E-3</v>
          </cell>
        </row>
        <row r="20">
          <cell r="A20" t="str">
            <v>AMP0255AU</v>
          </cell>
          <cell r="B20" t="str">
            <v>AMP Capital Listed Property Trusts - Class A^^</v>
          </cell>
          <cell r="D20">
            <v>8.6999999999999994E-3</v>
          </cell>
          <cell r="E20">
            <v>8.6999999999999994E-3</v>
          </cell>
        </row>
        <row r="21">
          <cell r="A21" t="str">
            <v>AMP0269AU</v>
          </cell>
          <cell r="B21" t="str">
            <v>AMP Capital Listed Property Trust Fund - Ord Class*</v>
          </cell>
          <cell r="D21">
            <v>5.4000000000000003E-3</v>
          </cell>
          <cell r="E21">
            <v>5.4000000000000003E-3</v>
          </cell>
        </row>
        <row r="22">
          <cell r="A22" t="str">
            <v>AMP0441AU</v>
          </cell>
          <cell r="B22" t="str">
            <v>AMP Capital Balanced Growth Fund - Class A units^^</v>
          </cell>
          <cell r="D22">
            <v>1.8000000000000002E-2</v>
          </cell>
          <cell r="E22">
            <v>1.8000000000000002E-2</v>
          </cell>
        </row>
        <row r="23">
          <cell r="A23" t="str">
            <v>AMP0557AU</v>
          </cell>
          <cell r="B23" t="str">
            <v>AMP Capital Corporate Bond Fund Class A Units</v>
          </cell>
          <cell r="D23">
            <v>5.6000000000000008E-3</v>
          </cell>
          <cell r="E23">
            <v>5.6000000000000008E-3</v>
          </cell>
        </row>
        <row r="24">
          <cell r="A24" t="str">
            <v>AMP0974AU</v>
          </cell>
          <cell r="B24" t="str">
            <v>AMP Capital Global Property Securities Fund Class A Units</v>
          </cell>
          <cell r="D24">
            <v>9.8999999999999991E-3</v>
          </cell>
          <cell r="E24">
            <v>9.8999999999999991E-3</v>
          </cell>
        </row>
        <row r="25">
          <cell r="A25" t="str">
            <v>AMP1015AU</v>
          </cell>
          <cell r="B25" t="str">
            <v>* AMP Capital Core Property Fund Class A Units</v>
          </cell>
          <cell r="D25">
            <v>1.8000000000000002E-2</v>
          </cell>
          <cell r="E25">
            <v>1.8000000000000002E-2</v>
          </cell>
        </row>
        <row r="26">
          <cell r="A26" t="str">
            <v>AMP1179AU</v>
          </cell>
          <cell r="B26" t="str">
            <v>AMP Capital Core Infrastructure Fund Class A Units</v>
          </cell>
          <cell r="D26">
            <v>2.2400000000000003E-2</v>
          </cell>
          <cell r="E26">
            <v>2.2400000000000003E-2</v>
          </cell>
        </row>
        <row r="27">
          <cell r="A27" t="str">
            <v>AMP1685AU</v>
          </cell>
          <cell r="B27" t="str">
            <v xml:space="preserve">AMP Capital Multi Asset Fund </v>
          </cell>
          <cell r="D27">
            <v>1.03E-2</v>
          </cell>
          <cell r="E27">
            <v>1.06E-2</v>
          </cell>
        </row>
        <row r="28">
          <cell r="A28" t="str">
            <v>ANT0005AU</v>
          </cell>
          <cell r="B28" t="str">
            <v>Altrinsic Global Equities Trust</v>
          </cell>
          <cell r="D28">
            <v>9.8999999999999991E-3</v>
          </cell>
          <cell r="E28">
            <v>9.8999999999999991E-3</v>
          </cell>
        </row>
        <row r="29">
          <cell r="A29" t="str">
            <v>ANZ0212AU</v>
          </cell>
          <cell r="B29" t="str">
            <v>OnePath Wholesale Diversified Fixed Interest Trust</v>
          </cell>
          <cell r="D29">
            <v>5.0000000000000001E-3</v>
          </cell>
          <cell r="E29">
            <v>5.0000000000000001E-3</v>
          </cell>
        </row>
        <row r="30">
          <cell r="A30" t="str">
            <v>ANZ0216AU</v>
          </cell>
          <cell r="B30" t="str">
            <v>OnePath Wholesale Select Leaders Trust</v>
          </cell>
          <cell r="D30">
            <v>9.0000000000000011E-3</v>
          </cell>
          <cell r="E30">
            <v>9.0000000000000011E-3</v>
          </cell>
        </row>
        <row r="31">
          <cell r="A31" t="str">
            <v>APN0001AU</v>
          </cell>
          <cell r="B31" t="str">
            <v>APN Property For Income^^</v>
          </cell>
          <cell r="D31">
            <v>1.0500000000000001E-2</v>
          </cell>
          <cell r="E31">
            <v>1.0500000000000001E-2</v>
          </cell>
        </row>
        <row r="32">
          <cell r="A32" t="str">
            <v>APN0004AU</v>
          </cell>
          <cell r="B32" t="str">
            <v>APN Property for Income Fund No.2</v>
          </cell>
          <cell r="D32">
            <v>1.0800000000000001E-2</v>
          </cell>
          <cell r="E32">
            <v>1.0800000000000001E-2</v>
          </cell>
        </row>
        <row r="33">
          <cell r="A33" t="str">
            <v>APN0008AU</v>
          </cell>
          <cell r="B33" t="str">
            <v>APN AREIT Fund</v>
          </cell>
          <cell r="D33">
            <v>8.5000000000000006E-3</v>
          </cell>
          <cell r="E33">
            <v>8.5000000000000006E-3</v>
          </cell>
        </row>
        <row r="34">
          <cell r="A34" t="str">
            <v>ARO0006AU</v>
          </cell>
          <cell r="B34" t="str">
            <v>C Worldwide Global Equity Trust</v>
          </cell>
          <cell r="D34">
            <v>9.8999999999999991E-3</v>
          </cell>
          <cell r="E34">
            <v>9.8999999999999991E-3</v>
          </cell>
        </row>
        <row r="35">
          <cell r="A35" t="str">
            <v>ASC0001AU</v>
          </cell>
          <cell r="B35" t="str">
            <v>Smallco Investment Fund</v>
          </cell>
          <cell r="D35">
            <v>1.3999999999999999E-2</v>
          </cell>
          <cell r="E35">
            <v>4.3799999999999999E-2</v>
          </cell>
        </row>
        <row r="36">
          <cell r="A36" t="str">
            <v>ASIA</v>
          </cell>
          <cell r="B36" t="str">
            <v>BetaShares Asia Technology Tigers ETF</v>
          </cell>
          <cell r="C36">
            <v>6.7000000000000002E-3</v>
          </cell>
          <cell r="D36" t="e">
            <v>#N/A</v>
          </cell>
          <cell r="E36">
            <v>6.7000000000000002E-3</v>
          </cell>
        </row>
        <row r="37">
          <cell r="A37" t="str">
            <v>ATEC</v>
          </cell>
          <cell r="B37" t="str">
            <v xml:space="preserve">BetaShares S&amp;P/ASX Australian Technology </v>
          </cell>
          <cell r="C37">
            <v>4.7999999999999996E-3</v>
          </cell>
          <cell r="D37" t="e">
            <v>#N/A</v>
          </cell>
          <cell r="E37">
            <v>4.7999999999999996E-3</v>
          </cell>
        </row>
        <row r="38">
          <cell r="A38" t="str">
            <v>AUG0017AU</v>
          </cell>
          <cell r="B38" t="str">
            <v>Australian Ethical Balanced Trust</v>
          </cell>
          <cell r="D38">
            <v>8.6E-3</v>
          </cell>
          <cell r="E38">
            <v>8.6E-3</v>
          </cell>
        </row>
        <row r="39">
          <cell r="A39" t="str">
            <v>AUG0018AU</v>
          </cell>
          <cell r="B39" t="str">
            <v xml:space="preserve">Australian Ethical Australian Shares Fund </v>
          </cell>
          <cell r="D39">
            <v>1.1000000000000001E-2</v>
          </cell>
          <cell r="E39">
            <v>1.1000000000000001E-2</v>
          </cell>
        </row>
        <row r="40">
          <cell r="A40" t="str">
            <v>AUG0019AU</v>
          </cell>
          <cell r="B40" t="str">
            <v xml:space="preserve">Australian Ethical Diversified Shares Fund </v>
          </cell>
          <cell r="D40">
            <v>9.4999999999999998E-3</v>
          </cell>
          <cell r="E40">
            <v>9.4999999999999998E-3</v>
          </cell>
        </row>
        <row r="41">
          <cell r="A41" t="str">
            <v>AUMF</v>
          </cell>
          <cell r="B41" t="str">
            <v>iShares Edge MSCI Australia Multifactor ETF</v>
          </cell>
          <cell r="C41">
            <v>3.0000000000000001E-3</v>
          </cell>
          <cell r="D41" t="e">
            <v>#N/A</v>
          </cell>
          <cell r="E41">
            <v>3.0000000000000001E-3</v>
          </cell>
        </row>
        <row r="42">
          <cell r="A42" t="str">
            <v>AUS0112AU</v>
          </cell>
          <cell r="B42" t="str">
            <v>Australian Unity Healthcare Property Trust - Wholesale</v>
          </cell>
          <cell r="D42">
            <v>1.0800000000000001E-2</v>
          </cell>
          <cell r="E42">
            <v>1.0800000000000001E-2</v>
          </cell>
        </row>
        <row r="43">
          <cell r="A43" t="str">
            <v>AUS0030AU</v>
          </cell>
          <cell r="B43" t="str">
            <v>Platypus Australian Equities Fund</v>
          </cell>
          <cell r="D43">
            <v>8.8000000000000005E-3</v>
          </cell>
          <cell r="E43">
            <v>1.5900000000000001E-2</v>
          </cell>
        </row>
        <row r="44">
          <cell r="A44" t="str">
            <v>AUS0037AU</v>
          </cell>
          <cell r="B44" t="str">
            <v>Australian Unity Healthcare Property Trust (Class A Units)</v>
          </cell>
          <cell r="D44">
            <v>8.0000000000000002E-3</v>
          </cell>
          <cell r="E44">
            <v>8.0000000000000002E-3</v>
          </cell>
        </row>
        <row r="45">
          <cell r="A45" t="str">
            <v>AUS0071AU</v>
          </cell>
          <cell r="B45" t="str">
            <v>Altius Sustainable Bond Fund</v>
          </cell>
          <cell r="D45">
            <v>4.8999999999999998E-3</v>
          </cell>
          <cell r="E45">
            <v>4.8999999999999998E-3</v>
          </cell>
        </row>
        <row r="46">
          <cell r="A46" t="str">
            <v>AUST</v>
          </cell>
          <cell r="B46" t="str">
            <v xml:space="preserve">Betashares Managed Risk Australian Share Fund </v>
          </cell>
          <cell r="C46">
            <v>4.8999999999999998E-3</v>
          </cell>
          <cell r="D46" t="e">
            <v>#N/A</v>
          </cell>
          <cell r="E46">
            <v>4.8999999999999998E-3</v>
          </cell>
        </row>
        <row r="47">
          <cell r="A47" t="str">
            <v>AUX0021AU</v>
          </cell>
          <cell r="B47" t="str">
            <v>IOOF Cash Management Trust</v>
          </cell>
          <cell r="D47">
            <v>3.0000000000000001E-3</v>
          </cell>
          <cell r="E47">
            <v>3.0000000000000001E-3</v>
          </cell>
        </row>
        <row r="48">
          <cell r="A48" t="str">
            <v>BAR0811AU</v>
          </cell>
          <cell r="B48" t="str">
            <v>BlackRock Diversified ESG Stable Fund^</v>
          </cell>
          <cell r="D48">
            <v>7.0999999999999995E-3</v>
          </cell>
          <cell r="E48">
            <v>7.0999999999999995E-3</v>
          </cell>
        </row>
        <row r="49">
          <cell r="A49" t="str">
            <v>BAR0813AU</v>
          </cell>
          <cell r="B49" t="str">
            <v xml:space="preserve">BlackRock Diversified ESG Growth Fund </v>
          </cell>
          <cell r="D49">
            <v>8.1000000000000013E-3</v>
          </cell>
          <cell r="E49">
            <v>8.1000000000000013E-3</v>
          </cell>
        </row>
        <row r="50">
          <cell r="A50" t="str">
            <v>BAR0814AU</v>
          </cell>
          <cell r="B50" t="str">
            <v xml:space="preserve">BlackRock Advantage Australian Equity Fund </v>
          </cell>
          <cell r="D50">
            <v>4.5000000000000005E-3</v>
          </cell>
          <cell r="E50">
            <v>4.5000000000000005E-3</v>
          </cell>
        </row>
        <row r="51">
          <cell r="A51" t="str">
            <v>BAR0817AU</v>
          </cell>
          <cell r="B51" t="str">
            <v xml:space="preserve">BlackRock Advantage International Equity Fund </v>
          </cell>
          <cell r="D51">
            <v>4.5000000000000005E-3</v>
          </cell>
          <cell r="E51">
            <v>4.5000000000000005E-3</v>
          </cell>
        </row>
        <row r="52">
          <cell r="A52" t="str">
            <v>BCF0001AU</v>
          </cell>
          <cell r="B52" t="str">
            <v>Basis Yield Fund*</v>
          </cell>
          <cell r="D52" t="e">
            <v>#N/A</v>
          </cell>
          <cell r="E52">
            <v>0</v>
          </cell>
        </row>
        <row r="53">
          <cell r="A53" t="str">
            <v>BCF0001BU</v>
          </cell>
          <cell r="B53" t="str">
            <v>Yield Alpha Sub-Trust-A$ Yield Fund Pref*</v>
          </cell>
          <cell r="D53" t="e">
            <v>#N/A</v>
          </cell>
          <cell r="E53">
            <v>0</v>
          </cell>
        </row>
        <row r="54">
          <cell r="A54" t="str">
            <v>BCF0100AU</v>
          </cell>
          <cell r="B54" t="str">
            <v>Basis Aust-Rim Diversified Fund*</v>
          </cell>
          <cell r="D54" t="e">
            <v>#N/A</v>
          </cell>
          <cell r="E54">
            <v>0</v>
          </cell>
        </row>
        <row r="55">
          <cell r="A55" t="str">
            <v>BCF0100BU</v>
          </cell>
          <cell r="B55" t="str">
            <v>Pac-Rim Sub Trust - A$ A-R Investor*</v>
          </cell>
          <cell r="D55" t="e">
            <v>#N/A</v>
          </cell>
          <cell r="E55">
            <v>0</v>
          </cell>
        </row>
        <row r="56">
          <cell r="A56" t="str">
            <v>BFL0001AU</v>
          </cell>
          <cell r="B56" t="str">
            <v xml:space="preserve">Bennelong Australian Equity Fund </v>
          </cell>
          <cell r="D56">
            <v>9.7999999999999997E-3</v>
          </cell>
          <cell r="E56">
            <v>9.7999999999999997E-3</v>
          </cell>
        </row>
        <row r="57">
          <cell r="A57" t="str">
            <v>BFL0002AU</v>
          </cell>
          <cell r="B57" t="str">
            <v>Bennelong Concentrated Australian Equities Fund</v>
          </cell>
          <cell r="D57">
            <v>8.8999999999999999E-3</v>
          </cell>
          <cell r="E57">
            <v>1.3100000000000001E-2</v>
          </cell>
        </row>
        <row r="58">
          <cell r="A58" t="str">
            <v>BFL0004AU</v>
          </cell>
          <cell r="B58" t="str">
            <v xml:space="preserve">Bennelong Ex-20 Australian Equities Funds </v>
          </cell>
          <cell r="D58">
            <v>9.7999999999999997E-3</v>
          </cell>
          <cell r="E58">
            <v>1.6899999999999998E-2</v>
          </cell>
        </row>
        <row r="59">
          <cell r="A59" t="str">
            <v>BFL0010AU</v>
          </cell>
          <cell r="B59" t="str">
            <v xml:space="preserve">Bennelong Kardinia Absolute Return Fund </v>
          </cell>
          <cell r="D59">
            <v>1.61E-2</v>
          </cell>
          <cell r="E59">
            <v>1.8499999999999999E-2</v>
          </cell>
        </row>
        <row r="60">
          <cell r="A60" t="str">
            <v>BFL0020AU</v>
          </cell>
          <cell r="B60" t="str">
            <v xml:space="preserve">Quay Global Real Estate Fund </v>
          </cell>
          <cell r="D60">
            <v>9.1999999999999998E-3</v>
          </cell>
          <cell r="E60">
            <v>1.44E-2</v>
          </cell>
        </row>
        <row r="61">
          <cell r="A61" t="str">
            <v>BFL3779AU</v>
          </cell>
          <cell r="B61" t="str">
            <v>Bennelong Emerging Companies Fund</v>
          </cell>
          <cell r="D61">
            <v>1.2500000000000001E-2</v>
          </cell>
          <cell r="E61">
            <v>2.8899999999999999E-2</v>
          </cell>
        </row>
        <row r="62">
          <cell r="A62" t="str">
            <v>BGL0105AU</v>
          </cell>
          <cell r="B62" t="str">
            <v>iShares Australian Bond Index Fund</v>
          </cell>
          <cell r="D62">
            <v>2.0999999999999999E-3</v>
          </cell>
          <cell r="E62">
            <v>2.0999999999999999E-3</v>
          </cell>
        </row>
        <row r="63">
          <cell r="A63" t="str">
            <v>BGL0109AU</v>
          </cell>
          <cell r="B63" t="str">
            <v xml:space="preserve">BlackRock Advantage Hedged International Equity Fund </v>
          </cell>
          <cell r="D63">
            <v>5.3E-3</v>
          </cell>
          <cell r="E63">
            <v>5.3E-3</v>
          </cell>
        </row>
        <row r="64">
          <cell r="A64" t="str">
            <v>BILL</v>
          </cell>
          <cell r="B64" t="str">
            <v>iShares Core Cash ETF</v>
          </cell>
          <cell r="C64">
            <v>7.000000000000001E-4</v>
          </cell>
          <cell r="D64" t="e">
            <v>#N/A</v>
          </cell>
          <cell r="E64">
            <v>7.000000000000001E-4</v>
          </cell>
        </row>
        <row r="65">
          <cell r="A65" t="str">
            <v>BLK0001AU</v>
          </cell>
          <cell r="B65" t="str">
            <v>BlackRock Multi Opportunity Absolute Return Fund</v>
          </cell>
          <cell r="D65">
            <v>1.44E-2</v>
          </cell>
          <cell r="E65">
            <v>2.0499999999999997E-2</v>
          </cell>
        </row>
        <row r="66">
          <cell r="A66" t="str">
            <v>BNT0003AU</v>
          </cell>
          <cell r="B66" t="str">
            <v>Hyperion Australian Growth Companies Fund</v>
          </cell>
          <cell r="D66">
            <v>9.4999999999999998E-3</v>
          </cell>
          <cell r="E66">
            <v>9.4999999999999998E-3</v>
          </cell>
        </row>
        <row r="67">
          <cell r="A67" t="str">
            <v>BNT0101AU</v>
          </cell>
          <cell r="B67" t="str">
            <v>Hyperion Small Growth Companies Fund</v>
          </cell>
          <cell r="D67">
            <v>1.2500000000000001E-2</v>
          </cell>
          <cell r="E67">
            <v>1.37E-2</v>
          </cell>
        </row>
        <row r="68">
          <cell r="A68" t="str">
            <v>BPF0029AU</v>
          </cell>
          <cell r="B68" t="str">
            <v>Bell Global Emerging Companies Fund</v>
          </cell>
          <cell r="D68">
            <v>1.34E-2</v>
          </cell>
          <cell r="E68">
            <v>1.34E-2</v>
          </cell>
        </row>
        <row r="69">
          <cell r="A69" t="str">
            <v>BTA0054AU</v>
          </cell>
          <cell r="B69" t="str">
            <v>Pendal Asian Share Fund</v>
          </cell>
          <cell r="D69">
            <v>0.01</v>
          </cell>
          <cell r="E69">
            <v>0.01</v>
          </cell>
        </row>
        <row r="70">
          <cell r="A70" t="str">
            <v>BTA0055AU</v>
          </cell>
          <cell r="B70" t="str">
            <v>Pendal Australian Equity Fund</v>
          </cell>
          <cell r="D70">
            <v>7.9000000000000008E-3</v>
          </cell>
          <cell r="E70">
            <v>7.9000000000000008E-3</v>
          </cell>
        </row>
        <row r="71">
          <cell r="A71" t="str">
            <v>BTA0056AU</v>
          </cell>
          <cell r="B71" t="str">
            <v>Pendal Concentrated Global Share Fund No.3</v>
          </cell>
          <cell r="D71">
            <v>9.0000000000000011E-3</v>
          </cell>
          <cell r="E71">
            <v>9.0000000000000011E-3</v>
          </cell>
        </row>
        <row r="72">
          <cell r="A72" t="str">
            <v>BTA0100AU</v>
          </cell>
          <cell r="B72" t="str">
            <v>Pendal American Share Fund</v>
          </cell>
          <cell r="D72">
            <v>0.01</v>
          </cell>
          <cell r="E72">
            <v>0.01</v>
          </cell>
        </row>
        <row r="73">
          <cell r="A73" t="str">
            <v>BTA0124AU</v>
          </cell>
          <cell r="B73" t="str">
            <v>Pendal European Share Fund</v>
          </cell>
          <cell r="D73">
            <v>0.01</v>
          </cell>
          <cell r="E73">
            <v>0.01</v>
          </cell>
        </row>
        <row r="74">
          <cell r="A74" t="str">
            <v>BTA0125AU</v>
          </cell>
          <cell r="B74" t="str">
            <v>Pendal Active Growth Fund</v>
          </cell>
          <cell r="D74">
            <v>9.4999999999999998E-3</v>
          </cell>
          <cell r="E74">
            <v>9.4999999999999998E-3</v>
          </cell>
        </row>
        <row r="75">
          <cell r="A75" t="str">
            <v>BTA0318AU</v>
          </cell>
          <cell r="B75" t="str">
            <v>Pendal Monthly Income Plus Fund</v>
          </cell>
          <cell r="D75">
            <v>6.5000000000000006E-3</v>
          </cell>
          <cell r="E75">
            <v>6.5000000000000006E-3</v>
          </cell>
        </row>
        <row r="76">
          <cell r="A76" t="str">
            <v>BTA0419AU</v>
          </cell>
          <cell r="B76" t="str">
            <v>Pendal Global  Emerging Markets Opportunities Fund</v>
          </cell>
          <cell r="D76">
            <v>1.18E-2</v>
          </cell>
          <cell r="E76">
            <v>1.18E-2</v>
          </cell>
        </row>
        <row r="77">
          <cell r="A77" t="str">
            <v>BTA0507AU</v>
          </cell>
          <cell r="B77" t="str">
            <v>Pendal Sustainable Australian Fixed Interest Fund</v>
          </cell>
          <cell r="D77">
            <v>4.0000000000000001E-3</v>
          </cell>
          <cell r="E77">
            <v>4.0000000000000001E-3</v>
          </cell>
        </row>
        <row r="78">
          <cell r="A78" t="str">
            <v>BTA0805AU</v>
          </cell>
          <cell r="B78" t="str">
            <v>Pendal Active Conservative Fund</v>
          </cell>
          <cell r="D78">
            <v>8.3000000000000001E-3</v>
          </cell>
          <cell r="E78">
            <v>8.3000000000000001E-3</v>
          </cell>
        </row>
        <row r="79">
          <cell r="A79" t="str">
            <v>BTA0806AU</v>
          </cell>
          <cell r="B79" t="str">
            <v>Pendal Balanced Returns Fund</v>
          </cell>
          <cell r="D79">
            <v>8.8000000000000005E-3</v>
          </cell>
          <cell r="E79">
            <v>8.8000000000000005E-3</v>
          </cell>
        </row>
        <row r="80">
          <cell r="A80" t="str">
            <v>CFM0404AU</v>
          </cell>
          <cell r="B80" t="str">
            <v>T. Rowe Price Australian Equity Fund</v>
          </cell>
          <cell r="D80">
            <v>9.5999999999999992E-3</v>
          </cell>
          <cell r="E80">
            <v>9.5999999999999992E-3</v>
          </cell>
        </row>
        <row r="81">
          <cell r="A81" t="str">
            <v>CHN5843AU</v>
          </cell>
          <cell r="B81" t="str">
            <v>CC Sage Capital Absolute Return Fund </v>
          </cell>
          <cell r="D81">
            <v>1.3899999999999999E-2</v>
          </cell>
          <cell r="E81">
            <v>1.3899999999999999E-2</v>
          </cell>
        </row>
        <row r="82">
          <cell r="A82" t="str">
            <v>CHN8862AU</v>
          </cell>
          <cell r="B82" t="str">
            <v>CC Sage Capital Equity Plus Fund</v>
          </cell>
          <cell r="D82">
            <v>8.8999999999999999E-3</v>
          </cell>
          <cell r="E82">
            <v>8.8999999999999999E-3</v>
          </cell>
        </row>
        <row r="83">
          <cell r="A83" t="str">
            <v>CIM0006AU</v>
          </cell>
          <cell r="B83" t="str">
            <v>Capital Group New Perspective Fund</v>
          </cell>
          <cell r="D83">
            <v>7.4999999999999997E-3</v>
          </cell>
          <cell r="E83">
            <v>7.4999999999999997E-3</v>
          </cell>
        </row>
        <row r="84">
          <cell r="A84" t="str">
            <v>CMI0105AU</v>
          </cell>
          <cell r="B84" t="str">
            <v>CFS Wholesale Indexed Property Securities</v>
          </cell>
          <cell r="D84">
            <v>3.0999999999999999E-3</v>
          </cell>
          <cell r="E84">
            <v>3.0999999999999999E-3</v>
          </cell>
        </row>
        <row r="85">
          <cell r="A85" t="str">
            <v>CNA0805AU</v>
          </cell>
          <cell r="B85" t="str">
            <v>INVESCO Wholesale Senior Secured Income Fund</v>
          </cell>
          <cell r="D85">
            <v>7.4999999999999997E-3</v>
          </cell>
          <cell r="E85">
            <v>7.4999999999999997E-3</v>
          </cell>
        </row>
        <row r="86">
          <cell r="A86" t="str">
            <v>CNA0811AU</v>
          </cell>
          <cell r="B86" t="str">
            <v>INVESCO Wholesale Australian Share Fund</v>
          </cell>
          <cell r="D86">
            <v>4.4000000000000003E-3</v>
          </cell>
          <cell r="E86">
            <v>4.4000000000000003E-3</v>
          </cell>
        </row>
        <row r="87">
          <cell r="A87" t="str">
            <v>CNA0812AU</v>
          </cell>
          <cell r="B87" t="str">
            <v>INVESCO Wholesale Australian Smaller Companies Fund</v>
          </cell>
          <cell r="D87">
            <v>5.5000000000000005E-3</v>
          </cell>
          <cell r="E87">
            <v>5.5000000000000005E-3</v>
          </cell>
        </row>
        <row r="88">
          <cell r="A88" t="str">
            <v>CORE</v>
          </cell>
          <cell r="B88" t="str">
            <v>ETFS Global Core Infrastructure ETF</v>
          </cell>
          <cell r="C88">
            <v>5.4999999999999997E-3</v>
          </cell>
          <cell r="D88" t="e">
            <v>#N/A</v>
          </cell>
          <cell r="E88">
            <v>5.4999999999999997E-3</v>
          </cell>
        </row>
        <row r="89">
          <cell r="A89" t="str">
            <v>CRM0008AU</v>
          </cell>
          <cell r="B89" t="str">
            <v xml:space="preserve">Cromwell Phoenix Property Securities Fund </v>
          </cell>
          <cell r="D89">
            <v>9.0000000000000011E-3</v>
          </cell>
          <cell r="E89">
            <v>9.0000000000000011E-3</v>
          </cell>
        </row>
        <row r="90">
          <cell r="A90" t="str">
            <v>CRS0001AU</v>
          </cell>
          <cell r="B90" t="str">
            <v>Aberdeen Standard Multi-Asset Income Fund</v>
          </cell>
          <cell r="D90">
            <v>9.300000000000001E-3</v>
          </cell>
          <cell r="E90">
            <v>9.300000000000001E-3</v>
          </cell>
        </row>
        <row r="91">
          <cell r="A91" t="str">
            <v>CRS0002AU</v>
          </cell>
          <cell r="B91" t="str">
            <v>Aberdeen Standard Multi-Asset Real Return Fund</v>
          </cell>
          <cell r="C91">
            <v>1.1599999999999999E-2</v>
          </cell>
          <cell r="D91">
            <v>1.1599999999999999E-2</v>
          </cell>
          <cell r="E91">
            <v>1.1599999999999999E-2</v>
          </cell>
        </row>
        <row r="92">
          <cell r="A92" t="str">
            <v>CRS0003AU</v>
          </cell>
          <cell r="B92" t="str">
            <v>Aberdeen Standard Ex-20 Australian Equities Fund^</v>
          </cell>
          <cell r="D92">
            <v>9.4999999999999998E-3</v>
          </cell>
          <cell r="E92">
            <v>9.4999999999999998E-3</v>
          </cell>
        </row>
        <row r="93">
          <cell r="A93" t="str">
            <v>CRS0005AU</v>
          </cell>
          <cell r="B93" t="str">
            <v>Aberdeen Standard Actively Hedged International Equities Fund</v>
          </cell>
          <cell r="D93">
            <v>9.7999999999999997E-3</v>
          </cell>
          <cell r="E93">
            <v>9.7999999999999997E-3</v>
          </cell>
        </row>
        <row r="94">
          <cell r="A94" t="str">
            <v>CRS0007AU</v>
          </cell>
          <cell r="B94" t="str">
            <v>SG Hiscock Property Fund</v>
          </cell>
          <cell r="D94">
            <v>7.1999999999999998E-3</v>
          </cell>
          <cell r="E94">
            <v>7.1999999999999998E-3</v>
          </cell>
        </row>
        <row r="95">
          <cell r="A95" t="str">
            <v>CSA0038AU</v>
          </cell>
          <cell r="B95" t="str">
            <v>Bentham Global Income Fund</v>
          </cell>
          <cell r="D95">
            <v>7.7000000000000002E-3</v>
          </cell>
          <cell r="E95">
            <v>7.7000000000000002E-3</v>
          </cell>
        </row>
        <row r="96">
          <cell r="A96" t="str">
            <v>CSA0046AU</v>
          </cell>
          <cell r="B96" t="str">
            <v>Bentham Syndicated Loan Fund^</v>
          </cell>
          <cell r="D96">
            <v>7.7000000000000002E-3</v>
          </cell>
          <cell r="E96">
            <v>7.7000000000000002E-3</v>
          </cell>
        </row>
        <row r="97">
          <cell r="A97" t="str">
            <v>CSA0102AU</v>
          </cell>
          <cell r="B97" t="str">
            <v>Bentham High Yield Fund</v>
          </cell>
          <cell r="D97">
            <v>6.7000000000000002E-3</v>
          </cell>
          <cell r="E97">
            <v>6.7000000000000002E-3</v>
          </cell>
        </row>
        <row r="98">
          <cell r="A98" t="str">
            <v>CSA0131AU</v>
          </cell>
          <cell r="B98" t="str">
            <v>Aberdeen Standard Australian Small Companies Fund</v>
          </cell>
          <cell r="D98">
            <v>1.26E-2</v>
          </cell>
          <cell r="E98">
            <v>1.26E-2</v>
          </cell>
        </row>
        <row r="99">
          <cell r="A99" t="str">
            <v>CVW1890AU</v>
          </cell>
          <cell r="B99" t="str">
            <v xml:space="preserve">CFML Antipodes Global Fund </v>
          </cell>
          <cell r="D99">
            <v>1.21E-2</v>
          </cell>
          <cell r="E99">
            <v>1.21E-2</v>
          </cell>
        </row>
        <row r="100">
          <cell r="A100" t="str">
            <v>DDH0006AU</v>
          </cell>
          <cell r="B100" t="str">
            <v>DDH Fixed Interest Fund</v>
          </cell>
          <cell r="D100">
            <v>6.8000000000000005E-3</v>
          </cell>
          <cell r="E100">
            <v>6.8000000000000005E-3</v>
          </cell>
        </row>
        <row r="101">
          <cell r="A101" t="str">
            <v>DDH0009AU</v>
          </cell>
          <cell r="B101" t="str">
            <v>DDH Cash Fund - IDPS</v>
          </cell>
          <cell r="D101">
            <v>2.2000000000000001E-3</v>
          </cell>
          <cell r="E101">
            <v>2.2000000000000001E-3</v>
          </cell>
        </row>
        <row r="102">
          <cell r="A102" t="str">
            <v>DEU0109AU</v>
          </cell>
          <cell r="B102" t="str">
            <v>Ironbark GCM Global Macro Fund</v>
          </cell>
          <cell r="D102">
            <v>1.23E-2</v>
          </cell>
          <cell r="E102">
            <v>2.01E-2</v>
          </cell>
        </row>
        <row r="103">
          <cell r="A103" t="str">
            <v>DFA0002AU</v>
          </cell>
          <cell r="B103" t="str">
            <v>Dimensional Two-Year Diversified Fixed Interest Trust</v>
          </cell>
          <cell r="D103">
            <v>2.5000000000000001E-3</v>
          </cell>
          <cell r="E103">
            <v>2.5000000000000001E-3</v>
          </cell>
        </row>
        <row r="104">
          <cell r="A104" t="str">
            <v>DFA0003AU</v>
          </cell>
          <cell r="B104" t="str">
            <v>Dimensional Australian Core Equity Trust</v>
          </cell>
          <cell r="D104">
            <v>2.8000000000000004E-3</v>
          </cell>
          <cell r="E104">
            <v>2.8000000000000004E-3</v>
          </cell>
        </row>
        <row r="105">
          <cell r="A105" t="str">
            <v>DFA0004AU</v>
          </cell>
          <cell r="B105" t="str">
            <v>Dimensional Global Core Equity Trust</v>
          </cell>
          <cell r="D105">
            <v>3.5999999999999999E-3</v>
          </cell>
          <cell r="E105">
            <v>3.5999999999999999E-3</v>
          </cell>
        </row>
        <row r="106">
          <cell r="A106" t="str">
            <v>DFA0005AU</v>
          </cell>
          <cell r="B106" t="str">
            <v>Dimensional Global Real Estate Trust</v>
          </cell>
          <cell r="D106">
            <v>3.7000000000000002E-3</v>
          </cell>
          <cell r="E106">
            <v>3.7000000000000002E-3</v>
          </cell>
        </row>
        <row r="107">
          <cell r="A107" t="str">
            <v>DFA0009AU</v>
          </cell>
          <cell r="B107" t="str">
            <v>Dimensional Global Core Equity Trust - AUD Hedged</v>
          </cell>
          <cell r="D107">
            <v>3.5999999999999999E-3</v>
          </cell>
          <cell r="E107">
            <v>3.5999999999999999E-3</v>
          </cell>
        </row>
        <row r="108">
          <cell r="A108" t="str">
            <v>DFA0028AU</v>
          </cell>
          <cell r="B108" t="str">
            <v>Dimensional Global Bond Trust</v>
          </cell>
          <cell r="D108">
            <v>3.4999999999999996E-3</v>
          </cell>
          <cell r="E108">
            <v>3.4999999999999996E-3</v>
          </cell>
        </row>
        <row r="109">
          <cell r="A109" t="str">
            <v>DFA0029AU</v>
          </cell>
          <cell r="B109" t="str">
            <v>Dimensional World Allocation 70/30 Trust</v>
          </cell>
          <cell r="D109">
            <v>4.0999999999999995E-3</v>
          </cell>
          <cell r="E109">
            <v>4.0999999999999995E-3</v>
          </cell>
        </row>
        <row r="110">
          <cell r="A110" t="str">
            <v>DFA0041AU</v>
          </cell>
          <cell r="B110" t="str">
            <v>Dimensional Global Sustainability Trust Unhedged</v>
          </cell>
          <cell r="D110">
            <v>3.5999999999999999E-3</v>
          </cell>
          <cell r="E110">
            <v>3.5999999999999999E-3</v>
          </cell>
        </row>
        <row r="111">
          <cell r="A111" t="str">
            <v>DFA0042AU</v>
          </cell>
          <cell r="B111" t="str">
            <v>Dimensional Global Sustainability Trust AUD Hedged</v>
          </cell>
          <cell r="D111">
            <v>3.5999999999999999E-3</v>
          </cell>
          <cell r="E111">
            <v>3.5999999999999999E-3</v>
          </cell>
        </row>
        <row r="112">
          <cell r="A112" t="str">
            <v>DFA0100AU</v>
          </cell>
          <cell r="B112" t="str">
            <v>Dimensional Short Term Fixed Interest Trust</v>
          </cell>
          <cell r="D112">
            <v>1.9E-3</v>
          </cell>
          <cell r="E112">
            <v>1.9E-3</v>
          </cell>
        </row>
        <row r="113">
          <cell r="A113" t="str">
            <v>DFA0101AU</v>
          </cell>
          <cell r="B113" t="str">
            <v>Dimensional Australian Value Trust</v>
          </cell>
          <cell r="D113">
            <v>3.4000000000000002E-3</v>
          </cell>
          <cell r="E113">
            <v>3.4000000000000002E-3</v>
          </cell>
        </row>
        <row r="114">
          <cell r="A114" t="str">
            <v>DFA0102AU</v>
          </cell>
          <cell r="B114" t="str">
            <v>Dimensional Global Value Trust</v>
          </cell>
          <cell r="D114">
            <v>4.5999999999999999E-3</v>
          </cell>
          <cell r="E114">
            <v>4.5999999999999999E-3</v>
          </cell>
        </row>
        <row r="115">
          <cell r="A115" t="str">
            <v>DFA0103AU</v>
          </cell>
          <cell r="B115" t="str">
            <v>Dimensional Australian Large Company Trust</v>
          </cell>
          <cell r="D115">
            <v>1.6000000000000001E-3</v>
          </cell>
          <cell r="E115">
            <v>1.6000000000000001E-3</v>
          </cell>
        </row>
        <row r="116">
          <cell r="A116" t="str">
            <v>DFA0104AU</v>
          </cell>
          <cell r="B116" t="str">
            <v>Dimensional Australian Small Company Trust</v>
          </cell>
          <cell r="D116">
            <v>6.0999999999999995E-3</v>
          </cell>
          <cell r="E116">
            <v>6.0999999999999995E-3</v>
          </cell>
        </row>
        <row r="117">
          <cell r="A117" t="str">
            <v>DFA0105AU</v>
          </cell>
          <cell r="B117" t="str">
            <v>Dimensional Global Large Company Trust</v>
          </cell>
          <cell r="D117">
            <v>2.3999999999999998E-3</v>
          </cell>
          <cell r="E117">
            <v>2.3999999999999998E-3</v>
          </cell>
        </row>
        <row r="118">
          <cell r="A118" t="str">
            <v>DFA0106AU</v>
          </cell>
          <cell r="B118" t="str">
            <v>Dimensional Global Small Company Trust</v>
          </cell>
          <cell r="D118">
            <v>6.5000000000000006E-3</v>
          </cell>
          <cell r="E118">
            <v>6.5000000000000006E-3</v>
          </cell>
        </row>
        <row r="119">
          <cell r="A119" t="str">
            <v>DFA0107AU</v>
          </cell>
          <cell r="B119" t="str">
            <v>Dimensional Emerging Markets Trust</v>
          </cell>
          <cell r="D119">
            <v>7.4000000000000003E-3</v>
          </cell>
          <cell r="E119">
            <v>7.4000000000000003E-3</v>
          </cell>
        </row>
        <row r="120">
          <cell r="A120" t="str">
            <v>DFA0108AU</v>
          </cell>
          <cell r="B120" t="str">
            <v>Dimensional Five-Year Diversified Fixed Interest Trust</v>
          </cell>
          <cell r="D120">
            <v>2.8000000000000004E-3</v>
          </cell>
          <cell r="E120">
            <v>2.8000000000000004E-3</v>
          </cell>
        </row>
        <row r="121">
          <cell r="A121" t="str">
            <v>DFA4137AU</v>
          </cell>
          <cell r="B121" t="str">
            <v>Dimensional Sustainability World Equity Trust</v>
          </cell>
          <cell r="D121">
            <v>4.1999999999999997E-3</v>
          </cell>
          <cell r="E121">
            <v>4.1999999999999997E-3</v>
          </cell>
        </row>
        <row r="122">
          <cell r="A122" t="str">
            <v>DIV</v>
          </cell>
          <cell r="B122" t="str">
            <v>UBS IQ Morningstar Australia Dividend Yield ETF</v>
          </cell>
          <cell r="C122">
            <v>3.0000000000000001E-3</v>
          </cell>
          <cell r="D122" t="e">
            <v>#N/A</v>
          </cell>
          <cell r="E122">
            <v>3.0000000000000001E-3</v>
          </cell>
        </row>
        <row r="123">
          <cell r="A123" t="str">
            <v>DJRE</v>
          </cell>
          <cell r="B123" t="str">
            <v xml:space="preserve">SPDR Dow Jones Global Real Estate </v>
          </cell>
          <cell r="C123">
            <v>5.0000000000000001E-3</v>
          </cell>
          <cell r="D123" t="e">
            <v>#N/A</v>
          </cell>
          <cell r="E123">
            <v>5.0000000000000001E-3</v>
          </cell>
        </row>
        <row r="124">
          <cell r="A124" t="str">
            <v>EBND</v>
          </cell>
          <cell r="B124" t="str">
            <v>VanEck Emerging Income Opportunities Active ETF (Managed Fund)</v>
          </cell>
          <cell r="C124">
            <v>9.4999999999999998E-3</v>
          </cell>
          <cell r="D124" t="e">
            <v>#N/A</v>
          </cell>
          <cell r="E124">
            <v>9.4999999999999998E-3</v>
          </cell>
        </row>
        <row r="125">
          <cell r="A125" t="str">
            <v>EGG0001AU</v>
          </cell>
          <cell r="B125" t="str">
            <v>Eley Griffiths Group Small Companies Fund</v>
          </cell>
          <cell r="D125">
            <v>1.2500000000000001E-2</v>
          </cell>
          <cell r="E125">
            <v>1.6900000000000002E-2</v>
          </cell>
        </row>
        <row r="126">
          <cell r="A126" t="str">
            <v>EMKT</v>
          </cell>
          <cell r="B126" t="str">
            <v>VanEck Vectors MSCI Multifactor Emerging Markets Equity ETF</v>
          </cell>
          <cell r="C126">
            <v>6.8999999999999999E-3</v>
          </cell>
          <cell r="D126" t="e">
            <v>#N/A</v>
          </cell>
          <cell r="E126">
            <v>6.8999999999999999E-3</v>
          </cell>
        </row>
        <row r="127">
          <cell r="A127" t="str">
            <v>EQI0015AU</v>
          </cell>
          <cell r="B127" t="str">
            <v>Aberdeen Standard International Equity Fund</v>
          </cell>
          <cell r="D127">
            <v>9.7999999999999997E-3</v>
          </cell>
          <cell r="E127">
            <v>9.7999999999999997E-3</v>
          </cell>
        </row>
        <row r="128">
          <cell r="A128" t="str">
            <v>EQI0028AU</v>
          </cell>
          <cell r="B128" t="str">
            <v>Aberdeen Standard Asian Opportunities Fund</v>
          </cell>
          <cell r="D128">
            <v>1.18E-2</v>
          </cell>
          <cell r="E128">
            <v>1.18E-2</v>
          </cell>
        </row>
        <row r="129">
          <cell r="A129" t="str">
            <v>ESGI</v>
          </cell>
          <cell r="B129" t="str">
            <v>VanEck Vectors MSCI International Sustainable Equity ETF</v>
          </cell>
          <cell r="C129">
            <v>5.4999999999999997E-3</v>
          </cell>
          <cell r="D129" t="e">
            <v>#N/A</v>
          </cell>
          <cell r="E129">
            <v>5.4999999999999997E-3</v>
          </cell>
        </row>
        <row r="130">
          <cell r="A130" t="str">
            <v>ESPO</v>
          </cell>
          <cell r="B130" t="str">
            <v>VanEck Vectors Video Gaming and eSports ETF</v>
          </cell>
          <cell r="C130">
            <v>5.4999999999999997E-3</v>
          </cell>
          <cell r="D130" t="e">
            <v>#N/A</v>
          </cell>
          <cell r="E130">
            <v>5.4999999999999997E-3</v>
          </cell>
        </row>
        <row r="131">
          <cell r="A131" t="str">
            <v>ESTX</v>
          </cell>
          <cell r="B131" t="str">
            <v>ETFS EURO STOXX 50 ETF</v>
          </cell>
          <cell r="C131">
            <v>3.4999999999999996E-3</v>
          </cell>
          <cell r="D131" t="e">
            <v>#N/A</v>
          </cell>
          <cell r="E131">
            <v>3.4999999999999996E-3</v>
          </cell>
        </row>
        <row r="132">
          <cell r="A132" t="str">
            <v>ETF</v>
          </cell>
          <cell r="B132" t="str">
            <v>UBS IQ Morningstar Australia Quality ETF</v>
          </cell>
          <cell r="C132">
            <v>3.0000000000000001E-3</v>
          </cell>
          <cell r="D132" t="e">
            <v>#N/A</v>
          </cell>
          <cell r="E132">
            <v>3.0000000000000001E-3</v>
          </cell>
        </row>
        <row r="133">
          <cell r="A133" t="str">
            <v>ETHI</v>
          </cell>
          <cell r="B133" t="str">
            <v xml:space="preserve">BetaShares Global Sustainability Leaders </v>
          </cell>
          <cell r="C133">
            <v>5.8999999999999999E-3</v>
          </cell>
          <cell r="D133" t="e">
            <v>#N/A</v>
          </cell>
          <cell r="E133">
            <v>5.8999999999999999E-3</v>
          </cell>
        </row>
        <row r="134">
          <cell r="A134" t="str">
            <v>ETL0005AU</v>
          </cell>
          <cell r="B134" t="str">
            <v>SGH LaSalle Global Listed Property Securities Fund</v>
          </cell>
          <cell r="D134">
            <v>8.0000000000000002E-3</v>
          </cell>
          <cell r="E134">
            <v>1.2E-2</v>
          </cell>
        </row>
        <row r="135">
          <cell r="A135" t="str">
            <v>ETL0015AU</v>
          </cell>
          <cell r="B135" t="str">
            <v>PIMCO Australian Bond Fund - Wholesale Class</v>
          </cell>
          <cell r="D135">
            <v>5.1999999999999998E-3</v>
          </cell>
          <cell r="E135">
            <v>5.1999999999999998E-3</v>
          </cell>
        </row>
        <row r="136">
          <cell r="A136" t="str">
            <v>ETL0016AU</v>
          </cell>
          <cell r="B136" t="str">
            <v>PIMCO Diversified Fixed Interest Fund - Wholesale Class</v>
          </cell>
          <cell r="D136">
            <v>5.5000000000000005E-3</v>
          </cell>
          <cell r="E136">
            <v>5.5000000000000005E-3</v>
          </cell>
        </row>
        <row r="137">
          <cell r="A137" t="str">
            <v>ETL0018AU</v>
          </cell>
          <cell r="B137" t="str">
            <v>PIMCO Global Bond Fund - Wholesale Class</v>
          </cell>
          <cell r="D137">
            <v>5.6999999999999993E-3</v>
          </cell>
          <cell r="E137">
            <v>5.6999999999999993E-3</v>
          </cell>
        </row>
        <row r="138">
          <cell r="A138" t="str">
            <v>ETL0032AU</v>
          </cell>
          <cell r="B138" t="str">
            <v>Aberdeen Standard Emerging Opportunities Fund</v>
          </cell>
          <cell r="D138">
            <v>9.8999999999999991E-3</v>
          </cell>
          <cell r="E138">
            <v>9.8999999999999991E-3</v>
          </cell>
        </row>
        <row r="139">
          <cell r="A139" t="str">
            <v>ETL0042AU</v>
          </cell>
          <cell r="B139" t="str">
            <v>SGH20</v>
          </cell>
          <cell r="D139">
            <v>9.0000000000000011E-3</v>
          </cell>
          <cell r="E139">
            <v>9.0000000000000011E-3</v>
          </cell>
        </row>
        <row r="140">
          <cell r="A140" t="str">
            <v>ETL0043AU</v>
          </cell>
          <cell r="B140" t="str">
            <v>Lincoln Wholesale Australian Growth Fund</v>
          </cell>
          <cell r="D140">
            <v>7.6E-3</v>
          </cell>
          <cell r="E140">
            <v>1.67E-2</v>
          </cell>
        </row>
        <row r="141">
          <cell r="A141" t="str">
            <v>ETL0046AU</v>
          </cell>
          <cell r="B141" t="str">
            <v>K2 Select International Fund</v>
          </cell>
          <cell r="D141">
            <v>3.2400000000000005E-2</v>
          </cell>
          <cell r="E141">
            <v>4.1000000000000009E-2</v>
          </cell>
        </row>
        <row r="142">
          <cell r="A142" t="str">
            <v>ETL0060AU</v>
          </cell>
          <cell r="B142" t="str">
            <v>Allan Gray Australia Equity Fund</v>
          </cell>
          <cell r="D142">
            <v>7.7000000000000002E-3</v>
          </cell>
          <cell r="E142">
            <v>1.0500000000000001E-2</v>
          </cell>
        </row>
        <row r="143">
          <cell r="A143" t="str">
            <v>ETL0062AU</v>
          </cell>
          <cell r="B143" t="str">
            <v xml:space="preserve">SGH ICE </v>
          </cell>
          <cell r="D143">
            <v>1.18E-2</v>
          </cell>
          <cell r="E143">
            <v>1.18E-2</v>
          </cell>
        </row>
        <row r="144">
          <cell r="A144" t="str">
            <v>ETL0069AU</v>
          </cell>
          <cell r="B144" t="str">
            <v>Tribeca Alpha Plus Fund</v>
          </cell>
          <cell r="D144">
            <v>9.7000000000000003E-3</v>
          </cell>
          <cell r="E144">
            <v>9.7000000000000003E-3</v>
          </cell>
        </row>
        <row r="145">
          <cell r="A145" t="str">
            <v>ETL0071AU</v>
          </cell>
          <cell r="B145" t="str">
            <v>T. Rowe Price Global Equity Fund</v>
          </cell>
          <cell r="D145">
            <v>9.3999999999999986E-3</v>
          </cell>
          <cell r="E145">
            <v>9.3999999999999986E-3</v>
          </cell>
        </row>
        <row r="146">
          <cell r="A146" t="str">
            <v>ETL0148AU</v>
          </cell>
          <cell r="B146" t="str">
            <v>Armytage Australian Equity Income Fund</v>
          </cell>
          <cell r="D146">
            <v>1.43E-2</v>
          </cell>
          <cell r="E146">
            <v>1.43E-2</v>
          </cell>
        </row>
        <row r="147">
          <cell r="A147" t="str">
            <v>ETL0171AU</v>
          </cell>
          <cell r="B147" t="str">
            <v>AXA IM Sustainable Equity Fund</v>
          </cell>
          <cell r="D147">
            <v>3.4999999999999996E-3</v>
          </cell>
          <cell r="E147">
            <v>3.4999999999999996E-3</v>
          </cell>
        </row>
        <row r="148">
          <cell r="A148" t="str">
            <v>ETL0182AU</v>
          </cell>
          <cell r="B148" t="str">
            <v>PIMCO Wholesale Australian Short Term Bond Fund</v>
          </cell>
          <cell r="D148">
            <v>2.0999999999999999E-3</v>
          </cell>
          <cell r="E148">
            <v>2.0999999999999999E-3</v>
          </cell>
        </row>
        <row r="149">
          <cell r="A149" t="str">
            <v>ETL0328AU</v>
          </cell>
          <cell r="B149" t="str">
            <v>T. Rowe Price Australian Equity Fund</v>
          </cell>
          <cell r="D149">
            <v>6.0000000000000001E-3</v>
          </cell>
          <cell r="E149">
            <v>6.0000000000000001E-3</v>
          </cell>
        </row>
        <row r="150">
          <cell r="A150" t="str">
            <v>ETL0365AU</v>
          </cell>
          <cell r="B150" t="str">
            <v xml:space="preserve">Paradice Global Small Cap Fund </v>
          </cell>
          <cell r="D150">
            <v>1.2500000000000001E-2</v>
          </cell>
          <cell r="E150">
            <v>1.3300000000000001E-2</v>
          </cell>
        </row>
        <row r="151">
          <cell r="A151" t="str">
            <v>ETL0398AU</v>
          </cell>
          <cell r="B151" t="str">
            <v>T. Rowe Price Dynamic Global Bond Fund</v>
          </cell>
          <cell r="D151">
            <v>4.0000000000000001E-3</v>
          </cell>
          <cell r="E151">
            <v>4.0000000000000001E-3</v>
          </cell>
        </row>
        <row r="152">
          <cell r="A152" t="str">
            <v>ETL0458AU</v>
          </cell>
          <cell r="B152" t="str">
            <v xml:space="preserve">PIMCO Income Fund - Wholesale Class </v>
          </cell>
          <cell r="D152">
            <v>8.6E-3</v>
          </cell>
          <cell r="E152">
            <v>8.6E-3</v>
          </cell>
        </row>
        <row r="153">
          <cell r="A153" t="str">
            <v>ETL0463AU</v>
          </cell>
          <cell r="B153" t="str">
            <v xml:space="preserve">Orbis Global Equity Fund </v>
          </cell>
          <cell r="D153">
            <v>1.0700000000000001E-2</v>
          </cell>
          <cell r="E153">
            <v>1.0700000000000001E-2</v>
          </cell>
        </row>
        <row r="154">
          <cell r="A154" t="str">
            <v>ETL4207AU</v>
          </cell>
          <cell r="B154" t="str">
            <v>GQG Partners Emerging Markets Equity Fund</v>
          </cell>
          <cell r="D154">
            <v>9.5999999999999992E-3</v>
          </cell>
          <cell r="E154">
            <v>9.5999999999999992E-3</v>
          </cell>
        </row>
        <row r="155">
          <cell r="A155" t="str">
            <v>ETL5525AU</v>
          </cell>
          <cell r="B155" t="str">
            <v>Colchester Global Government Bond Fund - Class I</v>
          </cell>
          <cell r="D155">
            <v>6.1999999999999998E-3</v>
          </cell>
          <cell r="E155">
            <v>6.1999999999999998E-3</v>
          </cell>
        </row>
        <row r="156">
          <cell r="A156" t="str">
            <v>ETL6978AU</v>
          </cell>
          <cell r="B156" t="str">
            <v xml:space="preserve">Milford Dynamic Fund </v>
          </cell>
          <cell r="D156">
            <v>1.23E-2</v>
          </cell>
          <cell r="E156">
            <v>1.8200000000000001E-2</v>
          </cell>
        </row>
        <row r="157">
          <cell r="A157" t="str">
            <v>ETL7377AU</v>
          </cell>
          <cell r="B157" t="str">
            <v>GQG Partners Global Equity Fund - A Class</v>
          </cell>
          <cell r="D157">
            <v>7.4999999999999997E-3</v>
          </cell>
          <cell r="E157">
            <v>7.4999999999999997E-3</v>
          </cell>
        </row>
        <row r="158">
          <cell r="A158" t="str">
            <v>F100</v>
          </cell>
          <cell r="B158" t="str">
            <v>Betashares FTSE 100 ETF</v>
          </cell>
          <cell r="C158">
            <v>4.4999999999999997E-3</v>
          </cell>
          <cell r="D158" t="e">
            <v>#N/A</v>
          </cell>
          <cell r="E158">
            <v>4.4999999999999997E-3</v>
          </cell>
        </row>
        <row r="159">
          <cell r="A159" t="str">
            <v>FAIR</v>
          </cell>
          <cell r="B159" t="str">
            <v xml:space="preserve">BetaShares Australian Sustainability </v>
          </cell>
          <cell r="C159">
            <v>4.8999999999999998E-3</v>
          </cell>
          <cell r="D159" t="e">
            <v>#N/A</v>
          </cell>
          <cell r="E159">
            <v>4.8999999999999998E-3</v>
          </cell>
        </row>
        <row r="160">
          <cell r="A160" t="str">
            <v>FAM0101AU</v>
          </cell>
          <cell r="B160" t="str">
            <v>Celeste Australian Small Companies Fund</v>
          </cell>
          <cell r="D160">
            <v>1.1000000000000001E-2</v>
          </cell>
          <cell r="E160">
            <v>1.3200000000000002E-2</v>
          </cell>
        </row>
        <row r="161">
          <cell r="A161" t="str">
            <v>FID0007AU</v>
          </cell>
          <cell r="B161" t="str">
            <v>Fidelity Global Equities Fund</v>
          </cell>
          <cell r="D161">
            <v>9.8999999999999991E-3</v>
          </cell>
          <cell r="E161">
            <v>9.8999999999999991E-3</v>
          </cell>
        </row>
        <row r="162">
          <cell r="A162" t="str">
            <v>FID0007AU</v>
          </cell>
          <cell r="B162" t="str">
            <v>Fidelity Global Equities Fund</v>
          </cell>
          <cell r="D162">
            <v>9.8999999999999991E-3</v>
          </cell>
          <cell r="E162">
            <v>9.8999999999999991E-3</v>
          </cell>
        </row>
        <row r="163">
          <cell r="A163" t="str">
            <v>FID0008AU</v>
          </cell>
          <cell r="B163" t="str">
            <v>Fidelity Australian Equities Fund</v>
          </cell>
          <cell r="D163">
            <v>8.5000000000000006E-3</v>
          </cell>
          <cell r="E163">
            <v>8.5000000000000006E-3</v>
          </cell>
        </row>
        <row r="164">
          <cell r="A164" t="str">
            <v>FID0010AU</v>
          </cell>
          <cell r="B164" t="str">
            <v xml:space="preserve">Fidelity Asia Fund                                               </v>
          </cell>
          <cell r="D164">
            <v>1.1699999999999999E-2</v>
          </cell>
          <cell r="E164">
            <v>1.1699999999999999E-2</v>
          </cell>
        </row>
        <row r="165">
          <cell r="A165" t="str">
            <v>FID0011AU</v>
          </cell>
          <cell r="B165" t="str">
            <v>Fidelity China Fund</v>
          </cell>
          <cell r="D165">
            <v>1.2E-2</v>
          </cell>
          <cell r="E165">
            <v>1.2E-2</v>
          </cell>
        </row>
        <row r="166">
          <cell r="A166" t="str">
            <v>FID0015AU</v>
          </cell>
          <cell r="B166" t="str">
            <v>Fidelity India Fund</v>
          </cell>
          <cell r="D166">
            <v>1.2E-2</v>
          </cell>
          <cell r="E166">
            <v>1.2E-2</v>
          </cell>
        </row>
        <row r="167">
          <cell r="A167" t="str">
            <v>FID0021AU</v>
          </cell>
          <cell r="B167" t="str">
            <v>Fidelity Australian Opportunities Fund</v>
          </cell>
          <cell r="D167">
            <v>8.5000000000000006E-3</v>
          </cell>
          <cell r="E167">
            <v>8.5000000000000006E-3</v>
          </cell>
        </row>
        <row r="168">
          <cell r="A168" t="str">
            <v>FRT0009AU</v>
          </cell>
          <cell r="B168" t="str">
            <v>Franklin Global Growth Fund</v>
          </cell>
          <cell r="D168">
            <v>9.0000000000000011E-3</v>
          </cell>
          <cell r="E168">
            <v>9.0000000000000011E-3</v>
          </cell>
        </row>
        <row r="169">
          <cell r="A169" t="str">
            <v>FRT0011AU</v>
          </cell>
          <cell r="B169" t="str">
            <v>Franklin Templeton Multisector Bond Fund (Class W)</v>
          </cell>
          <cell r="D169">
            <v>8.5000000000000006E-3</v>
          </cell>
          <cell r="E169">
            <v>8.5000000000000006E-3</v>
          </cell>
        </row>
        <row r="170">
          <cell r="A170" t="str">
            <v>FRT0027AU</v>
          </cell>
          <cell r="B170" t="str">
            <v>Franklin Australian Absolute Return Bond </v>
          </cell>
          <cell r="D170">
            <v>5.0000000000000001E-3</v>
          </cell>
          <cell r="E170">
            <v>5.0000000000000001E-3</v>
          </cell>
        </row>
        <row r="171">
          <cell r="A171" t="str">
            <v>FSF0002AU</v>
          </cell>
          <cell r="B171" t="str">
            <v>First Sentier Wholesale Australian Share Fund</v>
          </cell>
          <cell r="D171">
            <v>9.5999999999999992E-3</v>
          </cell>
          <cell r="E171">
            <v>9.5999999999999992E-3</v>
          </cell>
        </row>
        <row r="172">
          <cell r="A172" t="str">
            <v>FSF0003AU</v>
          </cell>
          <cell r="B172" t="str">
            <v>First Sentier Wholesale Imputation Fund</v>
          </cell>
          <cell r="D172">
            <v>9.5999999999999992E-3</v>
          </cell>
          <cell r="E172">
            <v>9.5999999999999992E-3</v>
          </cell>
        </row>
        <row r="173">
          <cell r="A173" t="str">
            <v>FSF0004AU</v>
          </cell>
          <cell r="B173" t="str">
            <v>First Sentier Wholesale Property Securities Fund</v>
          </cell>
          <cell r="D173">
            <v>8.1000000000000013E-3</v>
          </cell>
          <cell r="E173">
            <v>8.1000000000000013E-3</v>
          </cell>
        </row>
        <row r="174">
          <cell r="A174" t="str">
            <v>FSF0007AU</v>
          </cell>
          <cell r="B174" t="str">
            <v>Colonial Future Leaders Fund</v>
          </cell>
          <cell r="D174">
            <v>1.32E-2</v>
          </cell>
          <cell r="E174">
            <v>1.32E-2</v>
          </cell>
        </row>
        <row r="175">
          <cell r="A175" t="str">
            <v>FSF0008AU</v>
          </cell>
          <cell r="B175" t="str">
            <v>First Sentier Wholesale Diversified Fund</v>
          </cell>
          <cell r="D175">
            <v>9.5999999999999992E-3</v>
          </cell>
          <cell r="E175">
            <v>9.5999999999999992E-3</v>
          </cell>
        </row>
        <row r="176">
          <cell r="A176" t="str">
            <v>FSF0013AU</v>
          </cell>
          <cell r="B176" t="str">
            <v>Colonial MIF Imputation Fund</v>
          </cell>
          <cell r="D176">
            <v>0.01</v>
          </cell>
          <cell r="E176">
            <v>0.01</v>
          </cell>
        </row>
        <row r="177">
          <cell r="A177" t="str">
            <v>FSF0016AU</v>
          </cell>
          <cell r="B177" t="str">
            <v>First Sentier Wholesale Concentrated Australian Share Fund</v>
          </cell>
          <cell r="D177">
            <v>9.5999999999999992E-3</v>
          </cell>
          <cell r="E177">
            <v>9.5999999999999992E-3</v>
          </cell>
        </row>
        <row r="178">
          <cell r="A178" t="str">
            <v>FSF0027AU</v>
          </cell>
          <cell r="B178" t="str">
            <v>First Sentier Wholesale Australian Bond Fund</v>
          </cell>
          <cell r="D178">
            <v>4.5999999999999999E-3</v>
          </cell>
          <cell r="E178">
            <v>4.5999999999999999E-3</v>
          </cell>
        </row>
        <row r="179">
          <cell r="A179" t="str">
            <v>FSF0033AU</v>
          </cell>
          <cell r="B179" t="str">
            <v>First Sentier Wholesale Conservative Fund</v>
          </cell>
          <cell r="D179">
            <v>7.6E-3</v>
          </cell>
          <cell r="E179">
            <v>7.6E-3</v>
          </cell>
        </row>
        <row r="180">
          <cell r="A180" t="str">
            <v>FSF0038AU</v>
          </cell>
          <cell r="B180" t="str">
            <v>Janus Henderson Global Natural Resources Fund</v>
          </cell>
          <cell r="D180">
            <v>1.1699999999999999E-2</v>
          </cell>
          <cell r="E180">
            <v>1.1699999999999999E-2</v>
          </cell>
        </row>
        <row r="181">
          <cell r="A181" t="str">
            <v>FSF0040AU</v>
          </cell>
          <cell r="B181" t="str">
            <v>First Sentier Wholesale Balanced Fund</v>
          </cell>
          <cell r="D181">
            <v>8.6E-3</v>
          </cell>
          <cell r="E181">
            <v>8.6E-3</v>
          </cell>
        </row>
        <row r="182">
          <cell r="A182" t="str">
            <v>FSF0043AU</v>
          </cell>
          <cell r="B182" t="str">
            <v>First Sentier Wholesale Geared Share Fund</v>
          </cell>
          <cell r="D182">
            <v>2.18E-2</v>
          </cell>
          <cell r="E182">
            <v>2.18E-2</v>
          </cell>
        </row>
        <row r="183">
          <cell r="A183" t="str">
            <v>FSF0047AU</v>
          </cell>
          <cell r="B183" t="str">
            <v>Stewart Investors Wholesale Worldwide Leaders Sustainability Fund</v>
          </cell>
          <cell r="D183">
            <v>1.1699999999999999E-2</v>
          </cell>
          <cell r="E183">
            <v>1.1699999999999999E-2</v>
          </cell>
        </row>
        <row r="184">
          <cell r="A184" t="str">
            <v>FSF0079AU</v>
          </cell>
          <cell r="B184" t="str">
            <v>Lazard Wholesale Select Australian Equity Fund</v>
          </cell>
          <cell r="D184">
            <v>1.01E-2</v>
          </cell>
          <cell r="E184">
            <v>1.01E-2</v>
          </cell>
        </row>
        <row r="185">
          <cell r="A185" t="str">
            <v>FSF0084AU</v>
          </cell>
          <cell r="B185" t="str">
            <v>First Sentier Wholesale Global Credit Income Fund</v>
          </cell>
          <cell r="D185">
            <v>6.0999999999999995E-3</v>
          </cell>
          <cell r="E185">
            <v>6.0999999999999995E-3</v>
          </cell>
        </row>
        <row r="186">
          <cell r="A186" t="str">
            <v>FSF0146AU</v>
          </cell>
          <cell r="B186" t="str">
            <v>Colonial First State Wholesale Global Health &amp; Biotechnology Fund</v>
          </cell>
          <cell r="D186">
            <v>1.1699999999999999E-2</v>
          </cell>
          <cell r="E186">
            <v>1.1699999999999999E-2</v>
          </cell>
        </row>
        <row r="187">
          <cell r="A187" t="str">
            <v>FSF0170AU</v>
          </cell>
          <cell r="B187" t="str">
            <v xml:space="preserve">Colonial FirstChoice Wholesale Geared Global Share Fund </v>
          </cell>
          <cell r="D187">
            <v>1.78E-2</v>
          </cell>
          <cell r="E187">
            <v>1.78E-2</v>
          </cell>
        </row>
        <row r="188">
          <cell r="A188" t="str">
            <v>FSF0454AU</v>
          </cell>
          <cell r="B188" t="str">
            <v>First Sentier Wholesale Global Property Securities Fund</v>
          </cell>
          <cell r="D188">
            <v>1.01E-2</v>
          </cell>
          <cell r="E188">
            <v>1.01E-2</v>
          </cell>
        </row>
        <row r="189">
          <cell r="A189" t="str">
            <v>FSF0490AU</v>
          </cell>
          <cell r="B189" t="str">
            <v>Colonial FirstChoice Wholesale Growth Fund</v>
          </cell>
          <cell r="D189">
            <v>1.06E-2</v>
          </cell>
          <cell r="E189">
            <v>1.0999999999999999E-2</v>
          </cell>
        </row>
        <row r="190">
          <cell r="A190" t="str">
            <v>FSF0498AU</v>
          </cell>
          <cell r="B190" t="str">
            <v>First Sentier Wholesale High Growth Fund</v>
          </cell>
          <cell r="D190">
            <v>1.1599999999999999E-2</v>
          </cell>
          <cell r="E190">
            <v>1.1599999999999999E-2</v>
          </cell>
        </row>
        <row r="191">
          <cell r="A191" t="str">
            <v>FSF0499AU</v>
          </cell>
          <cell r="B191" t="str">
            <v>Colonial FirstChoice Wholesale High Growth Fund</v>
          </cell>
          <cell r="D191">
            <v>1.1599999999999999E-2</v>
          </cell>
          <cell r="E191">
            <v>1.1599999999999999E-2</v>
          </cell>
        </row>
        <row r="192">
          <cell r="A192" t="str">
            <v>FSF0694AU</v>
          </cell>
          <cell r="B192" t="str">
            <v>First Sentier Wholesale Target Return Income Fund</v>
          </cell>
          <cell r="D192">
            <v>5.1000000000000004E-3</v>
          </cell>
          <cell r="E192">
            <v>6.0000000000000001E-3</v>
          </cell>
        </row>
        <row r="193">
          <cell r="A193" t="str">
            <v>FSF0710AU</v>
          </cell>
          <cell r="B193" t="str">
            <v>Acadian Sustainable Global Equity Fund</v>
          </cell>
          <cell r="D193">
            <v>9.7999999999999997E-3</v>
          </cell>
          <cell r="E193">
            <v>9.7999999999999997E-3</v>
          </cell>
        </row>
        <row r="194">
          <cell r="A194" t="str">
            <v>FSF0789AU</v>
          </cell>
          <cell r="B194" t="str">
            <v>Colonial First State Wholesale Acadian Australian Equity Long Short Fund</v>
          </cell>
          <cell r="D194">
            <v>1.11E-2</v>
          </cell>
          <cell r="E194">
            <v>1.11E-2</v>
          </cell>
        </row>
        <row r="195">
          <cell r="A195" t="str">
            <v>FSF0961AU</v>
          </cell>
          <cell r="B195" t="str">
            <v>First Sentier Wholesale Equity Income Fund</v>
          </cell>
          <cell r="D195">
            <v>1.2199999999999999E-2</v>
          </cell>
          <cell r="E195">
            <v>1.2199999999999999E-2</v>
          </cell>
        </row>
        <row r="196">
          <cell r="A196" t="str">
            <v>FSF0974AU</v>
          </cell>
          <cell r="B196" t="str">
            <v>Realindex Global Share Fund - Class A</v>
          </cell>
          <cell r="D196">
            <v>4.5999999999999999E-3</v>
          </cell>
          <cell r="E196">
            <v>4.5999999999999999E-3</v>
          </cell>
        </row>
        <row r="197">
          <cell r="A197" t="str">
            <v>FSF0975AU</v>
          </cell>
          <cell r="B197" t="str">
            <v>Realindex Global Share Fund Hedged</v>
          </cell>
          <cell r="D197">
            <v>4.6999999999999993E-3</v>
          </cell>
          <cell r="E197">
            <v>4.6999999999999993E-3</v>
          </cell>
        </row>
        <row r="198">
          <cell r="A198" t="str">
            <v>FSF0976AU</v>
          </cell>
          <cell r="B198" t="str">
            <v>Realindex Australian Share Fund</v>
          </cell>
          <cell r="D198">
            <v>3.5999999999999999E-3</v>
          </cell>
          <cell r="E198">
            <v>3.5999999999999999E-3</v>
          </cell>
        </row>
        <row r="199">
          <cell r="A199" t="str">
            <v>FSF0978AU</v>
          </cell>
          <cell r="B199" t="str">
            <v>Realindex Australian Small Companies Fund - Class A</v>
          </cell>
          <cell r="D199">
            <v>5.8999999999999999E-3</v>
          </cell>
          <cell r="E199">
            <v>5.8999999999999999E-3</v>
          </cell>
        </row>
        <row r="200">
          <cell r="A200" t="str">
            <v>FSF1240AU</v>
          </cell>
          <cell r="B200" t="str">
            <v>Acadian Global Managed Volatility Fund - Class A</v>
          </cell>
          <cell r="D200">
            <v>6.1999999999999998E-3</v>
          </cell>
          <cell r="E200">
            <v>6.1999999999999998E-3</v>
          </cell>
        </row>
        <row r="201">
          <cell r="A201" t="str">
            <v>FSF1675AU</v>
          </cell>
          <cell r="B201" t="str">
            <v>Stewart Investors Worldwide Sustainability Fund</v>
          </cell>
          <cell r="D201">
            <v>7.4999999999999997E-3</v>
          </cell>
          <cell r="E201">
            <v>7.4999999999999997E-3</v>
          </cell>
        </row>
        <row r="202">
          <cell r="A202" t="str">
            <v>GBND</v>
          </cell>
          <cell r="B202" t="str">
            <v>BetaShares Sustainability Leaders Diversified Bond</v>
          </cell>
          <cell r="C202">
            <v>4.8999999999999998E-3</v>
          </cell>
          <cell r="D202" t="e">
            <v>#N/A</v>
          </cell>
          <cell r="E202">
            <v>4.8999999999999998E-3</v>
          </cell>
        </row>
        <row r="203">
          <cell r="A203" t="str">
            <v>GMO0006AU</v>
          </cell>
          <cell r="B203" t="str">
            <v>GMO Systematic Global Macro Trust</v>
          </cell>
          <cell r="D203">
            <v>1.01E-2</v>
          </cell>
          <cell r="E203">
            <v>1.14E-2</v>
          </cell>
        </row>
        <row r="204">
          <cell r="A204" t="str">
            <v>GOLD</v>
          </cell>
          <cell r="B204" t="str">
            <v xml:space="preserve">ETFS Physical GOLD ETF </v>
          </cell>
          <cell r="C204">
            <v>4.0000000000000001E-3</v>
          </cell>
          <cell r="D204" t="e">
            <v>#N/A</v>
          </cell>
          <cell r="E204">
            <v>4.0000000000000001E-3</v>
          </cell>
        </row>
        <row r="205">
          <cell r="A205" t="str">
            <v>GROW</v>
          </cell>
          <cell r="B205" t="str">
            <v>Schroder Real Return Fund</v>
          </cell>
          <cell r="C205">
            <v>7.4999999999999997E-3</v>
          </cell>
          <cell r="D205" t="e">
            <v>#N/A</v>
          </cell>
          <cell r="E205">
            <v>7.4999999999999997E-3</v>
          </cell>
        </row>
        <row r="206">
          <cell r="A206" t="str">
            <v>GSF0001AU</v>
          </cell>
          <cell r="B206" t="str">
            <v>Epoch Global Equity Shareholder Yield (Hedged) Fund</v>
          </cell>
          <cell r="D206">
            <v>1.3000000000000001E-2</v>
          </cell>
          <cell r="E206">
            <v>1.3000000000000001E-2</v>
          </cell>
        </row>
        <row r="207">
          <cell r="A207" t="str">
            <v>GSF0002AU</v>
          </cell>
          <cell r="B207" t="str">
            <v>Epoch Global Equity Shareholder Yield (Unhedged) Fund</v>
          </cell>
          <cell r="D207">
            <v>1.2500000000000001E-2</v>
          </cell>
          <cell r="E207">
            <v>1.2500000000000001E-2</v>
          </cell>
        </row>
        <row r="208">
          <cell r="A208" t="str">
            <v>GSF0008AU</v>
          </cell>
          <cell r="B208" t="str">
            <v xml:space="preserve">Payden Global Income Opportunities Fund </v>
          </cell>
          <cell r="D208">
            <v>6.9999999999999993E-3</v>
          </cell>
          <cell r="E208">
            <v>6.9999999999999993E-3</v>
          </cell>
        </row>
        <row r="209">
          <cell r="A209" t="str">
            <v>GTU0008AU</v>
          </cell>
          <cell r="B209" t="str">
            <v>Invesco Wholesale Global Opportunities Fund - Hedged</v>
          </cell>
          <cell r="D209">
            <v>9.4999999999999998E-3</v>
          </cell>
          <cell r="E209">
            <v>9.4999999999999998E-3</v>
          </cell>
        </row>
        <row r="210">
          <cell r="A210" t="str">
            <v>GTU0102AU</v>
          </cell>
          <cell r="B210" t="str">
            <v>Invesco Wholesale Global Opportunities Fund - Unhedged</v>
          </cell>
          <cell r="D210">
            <v>9.4999999999999998E-3</v>
          </cell>
          <cell r="E210">
            <v>9.4999999999999998E-3</v>
          </cell>
        </row>
        <row r="211">
          <cell r="A211" t="str">
            <v>HBC0008AU</v>
          </cell>
          <cell r="B211" t="str">
            <v>SG Hiscock Property Opportunities Fund</v>
          </cell>
          <cell r="D211">
            <v>8.5000000000000006E-3</v>
          </cell>
          <cell r="E211">
            <v>8.5000000000000006E-3</v>
          </cell>
        </row>
        <row r="212">
          <cell r="A212" t="str">
            <v>HBC0011AU</v>
          </cell>
          <cell r="B212" t="str">
            <v>Merlon Australian Share Income Fund</v>
          </cell>
          <cell r="D212">
            <v>9.4999999999999998E-3</v>
          </cell>
          <cell r="E212">
            <v>9.4999999999999998E-3</v>
          </cell>
        </row>
        <row r="213">
          <cell r="A213" t="str">
            <v>HBRD</v>
          </cell>
          <cell r="B213" t="str">
            <v xml:space="preserve">BetaShares Active Australian Hybrids Fund </v>
          </cell>
          <cell r="C213">
            <v>5.4999999999999997E-3</v>
          </cell>
          <cell r="D213" t="e">
            <v>#N/A</v>
          </cell>
          <cell r="E213">
            <v>5.4999999999999997E-3</v>
          </cell>
        </row>
        <row r="214">
          <cell r="A214" t="str">
            <v>HFL0104AU</v>
          </cell>
          <cell r="B214" t="str">
            <v>Ironbark LHP Diversified Investment Fund^^</v>
          </cell>
          <cell r="D214">
            <v>1.52E-2</v>
          </cell>
          <cell r="E214">
            <v>1.52E-2</v>
          </cell>
        </row>
        <row r="215">
          <cell r="A215" t="str">
            <v>HFL0108AU</v>
          </cell>
          <cell r="B215" t="str">
            <v>*Apis Long/Short Fund - Wholesale</v>
          </cell>
          <cell r="D215">
            <v>1.7000000000000001E-2</v>
          </cell>
          <cell r="E215">
            <v>2.52E-2</v>
          </cell>
        </row>
        <row r="216">
          <cell r="A216" t="str">
            <v>HHA0001AU</v>
          </cell>
          <cell r="B216" t="str">
            <v>Pengana Aust Equities Income Fund*</v>
          </cell>
          <cell r="C216">
            <v>7.1999999999999998E-3</v>
          </cell>
          <cell r="D216" t="e">
            <v>#N/A</v>
          </cell>
          <cell r="E216">
            <v>7.1999999999999998E-3</v>
          </cell>
        </row>
        <row r="217">
          <cell r="A217" t="str">
            <v>HHA0002AU</v>
          </cell>
          <cell r="B217" t="str">
            <v>Pengana International Fund - Ethical Opportunity</v>
          </cell>
          <cell r="D217">
            <v>1.3500000000000002E-2</v>
          </cell>
          <cell r="E217">
            <v>1.3500000000000002E-2</v>
          </cell>
        </row>
        <row r="218">
          <cell r="A218" t="str">
            <v>HHA0007AU</v>
          </cell>
          <cell r="B218" t="str">
            <v>Pengana WHEB Sustainable Impact Fund</v>
          </cell>
          <cell r="D218">
            <v>1.3500000000000002E-2</v>
          </cell>
          <cell r="E218">
            <v>1.3500000000000002E-2</v>
          </cell>
        </row>
        <row r="219">
          <cell r="A219" t="str">
            <v>HLTH</v>
          </cell>
          <cell r="B219" t="str">
            <v>VanEck Vectors Global Healthcare Leaders ETF</v>
          </cell>
          <cell r="C219">
            <v>4.4999999999999997E-3</v>
          </cell>
          <cell r="D219" t="e">
            <v>#N/A</v>
          </cell>
          <cell r="E219">
            <v>4.4999999999999997E-3</v>
          </cell>
        </row>
        <row r="220">
          <cell r="A220" t="str">
            <v>HML0002AU</v>
          </cell>
          <cell r="B220" t="str">
            <v>OnePath Monthly Income Trust</v>
          </cell>
          <cell r="D220">
            <v>4.4000000000000004E-2</v>
          </cell>
          <cell r="E220">
            <v>4.4000000000000004E-2</v>
          </cell>
        </row>
        <row r="221">
          <cell r="A221" t="str">
            <v>HML0016AU</v>
          </cell>
          <cell r="B221" t="str">
            <v xml:space="preserve">UBS Clarion Global Property Securities Fund </v>
          </cell>
          <cell r="D221">
            <v>9.0000000000000011E-3</v>
          </cell>
          <cell r="E221">
            <v>9.0000000000000011E-3</v>
          </cell>
        </row>
        <row r="222">
          <cell r="A222" t="str">
            <v>HOW0002AU</v>
          </cell>
          <cell r="B222" t="str">
            <v>Pengana Axiom International Ethical Fund^</v>
          </cell>
          <cell r="D222">
            <v>1.3500000000000002E-2</v>
          </cell>
          <cell r="E222">
            <v>1.3500000000000002E-2</v>
          </cell>
        </row>
        <row r="223">
          <cell r="A223" t="str">
            <v>HOW0016AU</v>
          </cell>
          <cell r="B223" t="str">
            <v>NovaPort Smaller Companies Fund</v>
          </cell>
          <cell r="D223">
            <v>9.0000000000000011E-3</v>
          </cell>
          <cell r="E223">
            <v>9.0000000000000011E-3</v>
          </cell>
        </row>
        <row r="224">
          <cell r="A224" t="str">
            <v>HOW0019AU</v>
          </cell>
          <cell r="B224" t="str">
            <v xml:space="preserve">Alphinity Australian Equity Fund </v>
          </cell>
          <cell r="D224">
            <v>9.0000000000000011E-3</v>
          </cell>
          <cell r="E224">
            <v>9.0000000000000011E-3</v>
          </cell>
        </row>
        <row r="225">
          <cell r="A225" t="str">
            <v>HOW0020AU</v>
          </cell>
          <cell r="B225" t="str">
            <v>Wavestone Australian Share Fund^</v>
          </cell>
          <cell r="D225">
            <v>9.7000000000000003E-3</v>
          </cell>
          <cell r="E225">
            <v>1.0200000000000001E-2</v>
          </cell>
        </row>
        <row r="226">
          <cell r="A226" t="str">
            <v>HOW0026AU</v>
          </cell>
          <cell r="B226" t="str">
            <v>Alphinity Concentrated Australian Share Fund</v>
          </cell>
          <cell r="D226">
            <v>8.0000000000000002E-3</v>
          </cell>
          <cell r="E226">
            <v>9.7000000000000003E-3</v>
          </cell>
        </row>
        <row r="227">
          <cell r="A227" t="str">
            <v>HOW0034AU</v>
          </cell>
          <cell r="B227" t="str">
            <v xml:space="preserve">Greencape Broadcap Fund </v>
          </cell>
          <cell r="D227">
            <v>9.4999999999999998E-3</v>
          </cell>
          <cell r="E227">
            <v>1.2799999999999999E-2</v>
          </cell>
        </row>
        <row r="228">
          <cell r="A228" t="str">
            <v>HOW0052AU</v>
          </cell>
          <cell r="B228" t="str">
            <v xml:space="preserve">Kapstream Absolute Return Income Fund </v>
          </cell>
          <cell r="D228">
            <v>5.5000000000000005E-3</v>
          </cell>
          <cell r="E228">
            <v>5.5000000000000005E-3</v>
          </cell>
        </row>
        <row r="229">
          <cell r="A229" t="str">
            <v>HOW0053AU</v>
          </cell>
          <cell r="B229" t="str">
            <v>Wavestone Dynamic Equity Fund</v>
          </cell>
          <cell r="D229">
            <v>9.8999999999999991E-3</v>
          </cell>
          <cell r="E229">
            <v>1.04E-2</v>
          </cell>
        </row>
        <row r="230">
          <cell r="A230" t="str">
            <v>HOW0062AU</v>
          </cell>
          <cell r="B230" t="str">
            <v>Ardea Australian Inflation Linked Bond Fund</v>
          </cell>
          <cell r="D230">
            <v>3.4999999999999996E-3</v>
          </cell>
          <cell r="E230">
            <v>3.4999999999999996E-3</v>
          </cell>
        </row>
        <row r="231">
          <cell r="A231" t="str">
            <v>HOW0098AU</v>
          </cell>
          <cell r="B231" t="str">
            <v xml:space="preserve">Ardea Real Outcome Fund                                </v>
          </cell>
          <cell r="D231">
            <v>5.0000000000000001E-3</v>
          </cell>
          <cell r="E231">
            <v>5.0000000000000001E-3</v>
          </cell>
        </row>
        <row r="232">
          <cell r="A232" t="str">
            <v>HOW0121AU</v>
          </cell>
          <cell r="B232" t="str">
            <v>Alphinity Sustainable Share Fund</v>
          </cell>
          <cell r="D232">
            <v>9.4999999999999998E-3</v>
          </cell>
          <cell r="E232">
            <v>9.4999999999999998E-3</v>
          </cell>
        </row>
        <row r="233">
          <cell r="A233" t="str">
            <v>IAA</v>
          </cell>
          <cell r="B233" t="str">
            <v xml:space="preserve">iShares S&amp;P Asia 50 </v>
          </cell>
          <cell r="C233">
            <v>5.0000000000000001E-3</v>
          </cell>
          <cell r="D233" t="e">
            <v>#N/A</v>
          </cell>
          <cell r="E233">
            <v>5.0000000000000001E-3</v>
          </cell>
        </row>
        <row r="234">
          <cell r="A234" t="str">
            <v>IAF</v>
          </cell>
          <cell r="B234" t="str">
            <v>iShares Composite Bond ETF</v>
          </cell>
          <cell r="C234">
            <v>1E-3</v>
          </cell>
          <cell r="D234" t="e">
            <v>#N/A</v>
          </cell>
          <cell r="E234">
            <v>1E-3</v>
          </cell>
        </row>
        <row r="235">
          <cell r="A235" t="str">
            <v>IEM</v>
          </cell>
          <cell r="B235" t="str">
            <v xml:space="preserve">iShares MSCI Emerging Markets </v>
          </cell>
          <cell r="C235">
            <v>6.7000000000000002E-3</v>
          </cell>
          <cell r="D235" t="e">
            <v>#N/A</v>
          </cell>
          <cell r="E235">
            <v>6.7000000000000002E-3</v>
          </cell>
        </row>
        <row r="236">
          <cell r="A236" t="str">
            <v>IEU</v>
          </cell>
          <cell r="B236" t="str">
            <v xml:space="preserve">iShares Europe </v>
          </cell>
          <cell r="C236">
            <v>6.0000000000000001E-3</v>
          </cell>
          <cell r="D236" t="e">
            <v>#N/A</v>
          </cell>
          <cell r="E236">
            <v>6.0000000000000001E-3</v>
          </cell>
        </row>
        <row r="237">
          <cell r="A237" t="str">
            <v>IFRA</v>
          </cell>
          <cell r="B237" t="str">
            <v>VanEck Vectors FTSE Global Infrastructure (Hedged) ETF</v>
          </cell>
          <cell r="C237">
            <v>5.1999999999999998E-3</v>
          </cell>
          <cell r="D237" t="e">
            <v>#N/A</v>
          </cell>
          <cell r="E237">
            <v>5.1999999999999998E-3</v>
          </cell>
        </row>
        <row r="238">
          <cell r="A238" t="str">
            <v>IGB</v>
          </cell>
          <cell r="B238" t="str">
            <v>iShares Treasury ETF</v>
          </cell>
          <cell r="C238">
            <v>1.8E-3</v>
          </cell>
          <cell r="D238" t="e">
            <v>#N/A</v>
          </cell>
          <cell r="E238">
            <v>1.8E-3</v>
          </cell>
        </row>
        <row r="239">
          <cell r="A239" t="str">
            <v>IHCB</v>
          </cell>
          <cell r="B239" t="str">
            <v xml:space="preserve">iShares Global Corporate Bond (AUD Hedged) </v>
          </cell>
          <cell r="C239">
            <v>2.5999999999999999E-3</v>
          </cell>
          <cell r="D239" t="e">
            <v>#N/A</v>
          </cell>
          <cell r="E239">
            <v>2.5999999999999999E-3</v>
          </cell>
        </row>
        <row r="240">
          <cell r="A240" t="str">
            <v>IHD</v>
          </cell>
          <cell r="B240" t="str">
            <v>iShares S&amp;P/ASX Dividend Opportunities</v>
          </cell>
          <cell r="C240">
            <v>3.0000000000000001E-3</v>
          </cell>
          <cell r="D240" t="e">
            <v>#N/A</v>
          </cell>
          <cell r="E240">
            <v>3.0000000000000001E-3</v>
          </cell>
        </row>
        <row r="241">
          <cell r="A241" t="str">
            <v>IHOO</v>
          </cell>
          <cell r="B241" t="str">
            <v xml:space="preserve">iShares Global 100 AUD Hedged </v>
          </cell>
          <cell r="C241">
            <v>4.3E-3</v>
          </cell>
          <cell r="D241" t="e">
            <v>#N/A</v>
          </cell>
          <cell r="E241">
            <v>4.3E-3</v>
          </cell>
        </row>
        <row r="242">
          <cell r="A242" t="str">
            <v>IHVV</v>
          </cell>
          <cell r="B242" t="str">
            <v xml:space="preserve">iShares S&amp;P 500 AUD Hedged </v>
          </cell>
          <cell r="C242">
            <v>1E-3</v>
          </cell>
          <cell r="D242" t="e">
            <v>#N/A</v>
          </cell>
          <cell r="E242">
            <v>1E-3</v>
          </cell>
        </row>
        <row r="243">
          <cell r="A243" t="str">
            <v>IHWL</v>
          </cell>
          <cell r="B243" t="str">
            <v xml:space="preserve">iShares Core MSCI World All Cap AUD Hedged ETF </v>
          </cell>
          <cell r="C243">
            <v>1.1999999999999999E-3</v>
          </cell>
          <cell r="D243" t="e">
            <v>#N/A</v>
          </cell>
          <cell r="E243">
            <v>1.1999999999999999E-3</v>
          </cell>
        </row>
        <row r="244">
          <cell r="A244" t="str">
            <v>IJH</v>
          </cell>
          <cell r="B244" t="str">
            <v>iShares Core S&amp;P Mid-Cap</v>
          </cell>
          <cell r="C244">
            <v>6.9999999999999999E-4</v>
          </cell>
          <cell r="D244" t="e">
            <v>#N/A</v>
          </cell>
          <cell r="E244">
            <v>6.9999999999999999E-4</v>
          </cell>
        </row>
        <row r="245">
          <cell r="A245" t="str">
            <v>IJP</v>
          </cell>
          <cell r="B245" t="str">
            <v xml:space="preserve">iShares Japan </v>
          </cell>
          <cell r="C245">
            <v>4.7000000000000002E-3</v>
          </cell>
          <cell r="D245" t="e">
            <v>#N/A</v>
          </cell>
          <cell r="E245">
            <v>4.7000000000000002E-3</v>
          </cell>
        </row>
        <row r="246">
          <cell r="A246" t="str">
            <v>IJR</v>
          </cell>
          <cell r="B246" t="str">
            <v>iShares Core S&amp;P Small-Cap</v>
          </cell>
          <cell r="C246">
            <v>6.9999999999999999E-4</v>
          </cell>
          <cell r="D246" t="e">
            <v>#N/A</v>
          </cell>
          <cell r="E246">
            <v>6.9999999999999999E-4</v>
          </cell>
        </row>
        <row r="247">
          <cell r="A247" t="str">
            <v>ILC</v>
          </cell>
          <cell r="B247" t="str">
            <v xml:space="preserve">iShare S&amp;P/ASX 20 </v>
          </cell>
          <cell r="C247">
            <v>2.3999999999999998E-3</v>
          </cell>
          <cell r="D247" t="e">
            <v>#N/A</v>
          </cell>
          <cell r="E247">
            <v>2.3999999999999998E-3</v>
          </cell>
        </row>
        <row r="248">
          <cell r="A248" t="str">
            <v>IML0001AU</v>
          </cell>
          <cell r="B248" t="str">
            <v>Investors Mutual Australian Smaller Companies^</v>
          </cell>
          <cell r="D248">
            <v>9.8999999999999991E-3</v>
          </cell>
          <cell r="E248">
            <v>9.8999999999999991E-3</v>
          </cell>
        </row>
        <row r="249">
          <cell r="A249" t="str">
            <v>IML0002AU</v>
          </cell>
          <cell r="B249" t="str">
            <v>Investors Mutual Australian Share Fund</v>
          </cell>
          <cell r="D249">
            <v>9.8999999999999991E-3</v>
          </cell>
          <cell r="E249">
            <v>9.8999999999999991E-3</v>
          </cell>
        </row>
        <row r="250">
          <cell r="A250" t="str">
            <v>IML0003AU</v>
          </cell>
          <cell r="B250" t="str">
            <v>Investors Mutual Future Leaders Fund</v>
          </cell>
          <cell r="D250">
            <v>9.8999999999999991E-3</v>
          </cell>
          <cell r="E250">
            <v>9.8999999999999991E-3</v>
          </cell>
        </row>
        <row r="251">
          <cell r="A251" t="str">
            <v>IML0004AU</v>
          </cell>
          <cell r="B251" t="str">
            <v>Investors Mutual All Industrials Share Fund</v>
          </cell>
          <cell r="D251">
            <v>9.8999999999999991E-3</v>
          </cell>
          <cell r="E251">
            <v>9.8999999999999991E-3</v>
          </cell>
        </row>
        <row r="252">
          <cell r="A252" t="str">
            <v>IML0005AU</v>
          </cell>
          <cell r="B252" t="str">
            <v>Investors Mutual Equity Income Fund</v>
          </cell>
          <cell r="D252">
            <v>9.8999999999999991E-3</v>
          </cell>
          <cell r="E252">
            <v>9.8999999999999991E-3</v>
          </cell>
        </row>
        <row r="253">
          <cell r="A253" t="str">
            <v>IOF0044AU</v>
          </cell>
          <cell r="B253" t="str">
            <v>Resolution Capital Core Plus Property Securities Fund Series II</v>
          </cell>
          <cell r="D253">
            <v>8.0000000000000002E-3</v>
          </cell>
          <cell r="E253">
            <v>8.0000000000000002E-3</v>
          </cell>
        </row>
        <row r="254">
          <cell r="A254" t="str">
            <v>IOF0045AU</v>
          </cell>
          <cell r="B254" t="str">
            <v xml:space="preserve">Antipodes Global Fund </v>
          </cell>
          <cell r="D254">
            <v>1.2E-2</v>
          </cell>
          <cell r="E254">
            <v>1.2E-2</v>
          </cell>
        </row>
        <row r="255">
          <cell r="A255" t="str">
            <v>IOF0046AU</v>
          </cell>
          <cell r="B255" t="str">
            <v>Janus Henderson Australian Fixed Interest Fund</v>
          </cell>
          <cell r="D255">
            <v>4.5000000000000005E-3</v>
          </cell>
          <cell r="E255">
            <v>4.5000000000000005E-3</v>
          </cell>
        </row>
        <row r="256">
          <cell r="A256" t="str">
            <v>IOF0078AU</v>
          </cell>
          <cell r="B256" t="str">
            <v>Perennial Value Shares for Income Trust</v>
          </cell>
          <cell r="D256">
            <v>9.7999999999999997E-3</v>
          </cell>
          <cell r="E256">
            <v>9.7999999999999997E-3</v>
          </cell>
        </row>
        <row r="257">
          <cell r="A257" t="str">
            <v>IOF0081AU</v>
          </cell>
          <cell r="B257" t="str">
            <v>Resolution Capital Global Property Securities Fund Series II</v>
          </cell>
          <cell r="D257">
            <v>1.0500000000000001E-2</v>
          </cell>
          <cell r="E257">
            <v>1.0500000000000001E-2</v>
          </cell>
        </row>
        <row r="258">
          <cell r="A258" t="str">
            <v>IOF0090AU</v>
          </cell>
          <cell r="B258" t="str">
            <v>IOOF MultiSeries 70 Trust</v>
          </cell>
          <cell r="D258">
            <v>5.0000000000000001E-3</v>
          </cell>
          <cell r="E258">
            <v>5.0000000000000001E-3</v>
          </cell>
        </row>
        <row r="259">
          <cell r="A259" t="str">
            <v>IOF0091AU</v>
          </cell>
          <cell r="B259" t="str">
            <v>IOOF MultiMix Cash Enhanced Trust</v>
          </cell>
          <cell r="D259">
            <v>3.5999999999999999E-3</v>
          </cell>
          <cell r="E259">
            <v>3.5999999999999999E-3</v>
          </cell>
        </row>
        <row r="260">
          <cell r="A260" t="str">
            <v>IOF0092AU</v>
          </cell>
          <cell r="B260" t="str">
            <v>IOOF MultiMix Australian Share Trust</v>
          </cell>
          <cell r="D260">
            <v>1.1899999999999999E-2</v>
          </cell>
          <cell r="E260">
            <v>1.5799999999999998E-2</v>
          </cell>
        </row>
        <row r="261">
          <cell r="A261" t="str">
            <v>IOF0093AU</v>
          </cell>
          <cell r="B261" t="str">
            <v>IOOF MultiMix Balanced Growth Trust</v>
          </cell>
          <cell r="D261">
            <v>1.06E-2</v>
          </cell>
          <cell r="E261">
            <v>1.2E-2</v>
          </cell>
        </row>
        <row r="262">
          <cell r="A262" t="str">
            <v>IOF0094AU</v>
          </cell>
          <cell r="B262" t="str">
            <v>IOOF MultiMix Capital Stable Trust</v>
          </cell>
          <cell r="D262">
            <v>5.4000000000000003E-3</v>
          </cell>
          <cell r="E262">
            <v>5.5999999999999999E-3</v>
          </cell>
        </row>
        <row r="263">
          <cell r="A263" t="str">
            <v>IOF0095AU</v>
          </cell>
          <cell r="B263" t="str">
            <v>IOOF MultiMix Conservative Trust</v>
          </cell>
          <cell r="D263">
            <v>7.6E-3</v>
          </cell>
          <cell r="E263">
            <v>7.9000000000000008E-3</v>
          </cell>
        </row>
        <row r="264">
          <cell r="A264" t="str">
            <v>IOF0096AU</v>
          </cell>
          <cell r="B264" t="str">
            <v>IOOF MultiMix Diversified Fixed Interest Trust</v>
          </cell>
          <cell r="D264">
            <v>5.5000000000000005E-3</v>
          </cell>
          <cell r="E264">
            <v>6.0000000000000001E-3</v>
          </cell>
        </row>
        <row r="265">
          <cell r="A265" t="str">
            <v>IOF0097AU</v>
          </cell>
          <cell r="B265" t="str">
            <v>IOOF MultiMix Growth Trust</v>
          </cell>
          <cell r="D265">
            <v>1.1299999999999999E-2</v>
          </cell>
          <cell r="E265">
            <v>1.2999999999999999E-2</v>
          </cell>
        </row>
        <row r="266">
          <cell r="A266" t="str">
            <v>IOF0098AU</v>
          </cell>
          <cell r="B266" t="str">
            <v>IOOF MultiMix International Shares Trust</v>
          </cell>
          <cell r="D266">
            <v>9.0000000000000011E-3</v>
          </cell>
          <cell r="E266">
            <v>9.0000000000000011E-3</v>
          </cell>
        </row>
        <row r="267">
          <cell r="A267" t="str">
            <v>IOF0145AU</v>
          </cell>
          <cell r="B267" t="str">
            <v>Janus Henderson Tactical Income Fund</v>
          </cell>
          <cell r="D267">
            <v>4.5000000000000005E-3</v>
          </cell>
          <cell r="E267">
            <v>4.5000000000000005E-3</v>
          </cell>
        </row>
        <row r="268">
          <cell r="A268" t="str">
            <v>IOF0184AU</v>
          </cell>
          <cell r="B268" t="str">
            <v>Resolution Capital Global property Securites Fund (Unhedged) Series II</v>
          </cell>
          <cell r="D268">
            <v>1.0500000000000001E-2</v>
          </cell>
          <cell r="E268">
            <v>1.0500000000000001E-2</v>
          </cell>
        </row>
        <row r="269">
          <cell r="A269" t="str">
            <v>IOF0206AU</v>
          </cell>
          <cell r="B269" t="str">
            <v>Perennial Value Shares Wholesale Trust</v>
          </cell>
          <cell r="D269">
            <v>9.7999999999999997E-3</v>
          </cell>
          <cell r="E269">
            <v>9.7999999999999997E-3</v>
          </cell>
        </row>
        <row r="270">
          <cell r="A270" t="str">
            <v>IOF0253AU</v>
          </cell>
          <cell r="B270" t="str">
            <v>IOOF MultiSeries 30 Trust</v>
          </cell>
          <cell r="D270">
            <v>4.0000000000000001E-3</v>
          </cell>
          <cell r="E270">
            <v>4.0000000000000001E-3</v>
          </cell>
        </row>
        <row r="271">
          <cell r="A271" t="str">
            <v>IOF0254AU</v>
          </cell>
          <cell r="B271" t="str">
            <v>IOOF MultiSeries 50 Trust</v>
          </cell>
          <cell r="D271">
            <v>4.5000000000000005E-3</v>
          </cell>
          <cell r="E271">
            <v>4.5000000000000005E-3</v>
          </cell>
        </row>
        <row r="272">
          <cell r="A272" t="str">
            <v>IOF0255AU</v>
          </cell>
          <cell r="B272" t="str">
            <v>IOOF MultiSeries 90 Trust</v>
          </cell>
          <cell r="D272">
            <v>5.5000000000000005E-3</v>
          </cell>
          <cell r="E272">
            <v>5.5000000000000005E-3</v>
          </cell>
        </row>
        <row r="273">
          <cell r="A273" t="str">
            <v xml:space="preserve">IOO </v>
          </cell>
          <cell r="B273" t="str">
            <v xml:space="preserve">iShares S&amp;P Global 100 </v>
          </cell>
          <cell r="C273">
            <v>4.0000000000000001E-3</v>
          </cell>
          <cell r="D273" t="e">
            <v>#N/A</v>
          </cell>
          <cell r="E273">
            <v>4.0000000000000001E-3</v>
          </cell>
        </row>
        <row r="274">
          <cell r="A274" t="str">
            <v>IOZ</v>
          </cell>
          <cell r="B274" t="str">
            <v>iShares MSCI Australia 200</v>
          </cell>
          <cell r="C274">
            <v>5.0000000000000001E-4</v>
          </cell>
          <cell r="D274" t="e">
            <v>#N/A</v>
          </cell>
          <cell r="E274">
            <v>5.0000000000000001E-4</v>
          </cell>
        </row>
        <row r="275">
          <cell r="A275" t="str">
            <v>IRU</v>
          </cell>
          <cell r="B275" t="str">
            <v>iShares Russell 2000</v>
          </cell>
          <cell r="C275">
            <v>2E-3</v>
          </cell>
          <cell r="D275" t="e">
            <v>#N/A</v>
          </cell>
          <cell r="E275">
            <v>2E-3</v>
          </cell>
        </row>
        <row r="276">
          <cell r="A276" t="str">
            <v>ISO</v>
          </cell>
          <cell r="B276" t="str">
            <v>iShares S&amp;P/ASX Small Ordinaries</v>
          </cell>
          <cell r="C276">
            <v>5.4999999999999997E-3</v>
          </cell>
          <cell r="D276" t="e">
            <v>#N/A</v>
          </cell>
          <cell r="E276">
            <v>5.4999999999999997E-3</v>
          </cell>
        </row>
        <row r="277">
          <cell r="A277" t="str">
            <v>IVE</v>
          </cell>
          <cell r="B277" t="str">
            <v xml:space="preserve">iShares MSCI EAFE </v>
          </cell>
          <cell r="C277">
            <v>3.0999999999999999E-3</v>
          </cell>
          <cell r="D277" t="e">
            <v>#N/A</v>
          </cell>
          <cell r="E277">
            <v>3.0999999999999999E-3</v>
          </cell>
        </row>
        <row r="278">
          <cell r="A278" t="str">
            <v xml:space="preserve">IVV </v>
          </cell>
          <cell r="B278" t="str">
            <v xml:space="preserve">iShares S&amp;P 500 </v>
          </cell>
          <cell r="C278">
            <v>4.0000000000000002E-4</v>
          </cell>
          <cell r="D278" t="e">
            <v>#N/A</v>
          </cell>
          <cell r="E278">
            <v>4.0000000000000002E-4</v>
          </cell>
        </row>
        <row r="279">
          <cell r="A279" t="str">
            <v>IWLD</v>
          </cell>
          <cell r="B279" t="str">
            <v>iShares Core MSCI World All Cap ETF</v>
          </cell>
          <cell r="C279">
            <v>8.9999999999999998E-4</v>
          </cell>
          <cell r="D279" t="e">
            <v>#N/A</v>
          </cell>
          <cell r="E279">
            <v>8.9999999999999998E-4</v>
          </cell>
        </row>
        <row r="280">
          <cell r="A280" t="str">
            <v>IXI</v>
          </cell>
          <cell r="B280" t="str">
            <v>iShares Global Consumer Staples ETF</v>
          </cell>
          <cell r="C280">
            <v>4.7000000000000002E-3</v>
          </cell>
          <cell r="D280" t="e">
            <v>#N/A</v>
          </cell>
          <cell r="E280">
            <v>4.7000000000000002E-3</v>
          </cell>
        </row>
        <row r="281">
          <cell r="A281" t="str">
            <v>IXJ</v>
          </cell>
          <cell r="B281" t="str">
            <v>iShares Global Healthcare ETF</v>
          </cell>
          <cell r="C281">
            <v>4.7000000000000002E-3</v>
          </cell>
          <cell r="D281" t="e">
            <v>#N/A</v>
          </cell>
          <cell r="E281">
            <v>4.7000000000000002E-3</v>
          </cell>
        </row>
        <row r="282">
          <cell r="A282" t="str">
            <v>IYLD</v>
          </cell>
          <cell r="B282" t="str">
            <v>iShares Yield Plus ETF</v>
          </cell>
          <cell r="C282">
            <v>1.1999999999999999E-3</v>
          </cell>
          <cell r="D282" t="e">
            <v>#N/A</v>
          </cell>
          <cell r="E282">
            <v>1.1999999999999999E-3</v>
          </cell>
        </row>
        <row r="283">
          <cell r="A283" t="str">
            <v>IZZ</v>
          </cell>
          <cell r="B283" t="str">
            <v>iShares China Large-Cap</v>
          </cell>
          <cell r="C283">
            <v>7.4000000000000003E-3</v>
          </cell>
          <cell r="D283" t="e">
            <v>#N/A</v>
          </cell>
          <cell r="E283">
            <v>7.4000000000000003E-3</v>
          </cell>
        </row>
        <row r="284">
          <cell r="A284" t="str">
            <v>JBW0009AU</v>
          </cell>
          <cell r="B284" t="str">
            <v>Yarra Australian Equities Fund</v>
          </cell>
          <cell r="D284">
            <v>9.0000000000000011E-3</v>
          </cell>
          <cell r="E284">
            <v>9.0000000000000011E-3</v>
          </cell>
        </row>
        <row r="285">
          <cell r="A285" t="str">
            <v>JBW0016AU</v>
          </cell>
          <cell r="B285" t="str">
            <v>Yarra Income Plus Fund</v>
          </cell>
          <cell r="D285">
            <v>6.8000000000000005E-3</v>
          </cell>
          <cell r="E285">
            <v>6.8000000000000005E-3</v>
          </cell>
        </row>
        <row r="286">
          <cell r="A286" t="str">
            <v>JBW0103AU</v>
          </cell>
          <cell r="B286" t="str">
            <v>Yarra Global Small Companies Fund^^</v>
          </cell>
          <cell r="D286">
            <v>1.2500000000000001E-2</v>
          </cell>
          <cell r="E286">
            <v>1.2500000000000001E-2</v>
          </cell>
        </row>
        <row r="287">
          <cell r="A287" t="str">
            <v>JPM0008AU</v>
          </cell>
          <cell r="B287" t="str">
            <v>Legg Mason Martin Currie Diversified Growth Trust - Class A^^</v>
          </cell>
          <cell r="C287">
            <v>8.2000000000000007E-3</v>
          </cell>
          <cell r="D287">
            <v>8.199999999999999E-3</v>
          </cell>
          <cell r="E287">
            <v>8.199999999999999E-3</v>
          </cell>
        </row>
        <row r="288">
          <cell r="A288" t="str">
            <v>LAZ0003AU</v>
          </cell>
          <cell r="B288" t="str">
            <v>Lazard Emerging Markets Equity Fund</v>
          </cell>
          <cell r="D288">
            <v>1.15E-2</v>
          </cell>
          <cell r="E288">
            <v>1.15E-2</v>
          </cell>
        </row>
        <row r="289">
          <cell r="A289" t="str">
            <v>LAZ0010AU</v>
          </cell>
          <cell r="B289" t="str">
            <v>Lazard Australian Equity Fund - Wholesale</v>
          </cell>
          <cell r="D289">
            <v>6.9999999999999993E-3</v>
          </cell>
          <cell r="E289">
            <v>6.9999999999999993E-3</v>
          </cell>
        </row>
        <row r="290">
          <cell r="A290" t="str">
            <v>LAZ0012AU</v>
          </cell>
          <cell r="B290" t="str">
            <v>Lazard Global Small Companies Fund W Class</v>
          </cell>
          <cell r="D290">
            <v>1.1200000000000002E-2</v>
          </cell>
          <cell r="E290">
            <v>1.1200000000000002E-2</v>
          </cell>
        </row>
        <row r="291">
          <cell r="A291" t="str">
            <v>LAZ0013AU</v>
          </cell>
          <cell r="B291" t="str">
            <v>Lazard Select Australian Equity Fund - Wholesale</v>
          </cell>
          <cell r="D291">
            <v>9.0000000000000011E-3</v>
          </cell>
          <cell r="E291">
            <v>9.0000000000000011E-3</v>
          </cell>
        </row>
        <row r="292">
          <cell r="A292" t="str">
            <v>LAZ0014AU</v>
          </cell>
          <cell r="B292" t="str">
            <v>Lazard Global Listed Infrastructure Fund</v>
          </cell>
          <cell r="D292">
            <v>9.7999999999999997E-3</v>
          </cell>
          <cell r="E292">
            <v>9.7999999999999997E-3</v>
          </cell>
        </row>
        <row r="293">
          <cell r="A293" t="str">
            <v>LEF0027AU</v>
          </cell>
          <cell r="B293" t="str">
            <v>Optimix Wholesale Moderate Trust Class B Units</v>
          </cell>
          <cell r="D293">
            <v>9.7999999999999997E-3</v>
          </cell>
          <cell r="E293">
            <v>1.1299999999999999E-2</v>
          </cell>
        </row>
        <row r="294">
          <cell r="A294" t="str">
            <v>LEF0043AU</v>
          </cell>
          <cell r="B294" t="str">
            <v>Optimix Wholesale Australian Share Trust Class A Units</v>
          </cell>
          <cell r="D294">
            <v>9.300000000000001E-3</v>
          </cell>
          <cell r="E294">
            <v>9.300000000000001E-3</v>
          </cell>
        </row>
        <row r="295">
          <cell r="A295" t="str">
            <v>LEF0044AU</v>
          </cell>
          <cell r="B295" t="str">
            <v>Optimix Wholesale Balanced Trust Class A Units</v>
          </cell>
          <cell r="D295">
            <v>1.23E-2</v>
          </cell>
          <cell r="E295">
            <v>1.4E-2</v>
          </cell>
        </row>
        <row r="296">
          <cell r="A296" t="str">
            <v>LEF0045AU</v>
          </cell>
          <cell r="B296" t="str">
            <v>Optimix Wholesale Conservative Trust Class A Units</v>
          </cell>
          <cell r="D296">
            <v>1.1000000000000001E-2</v>
          </cell>
          <cell r="E296">
            <v>1.2100000000000001E-2</v>
          </cell>
        </row>
        <row r="297">
          <cell r="A297" t="str">
            <v>LEF0048AU</v>
          </cell>
          <cell r="B297" t="str">
            <v>OnePath Wholesale Global Smaller Companies Trust Class A Units</v>
          </cell>
          <cell r="D297">
            <v>1.2E-2</v>
          </cell>
          <cell r="E297">
            <v>1.2E-2</v>
          </cell>
        </row>
        <row r="298">
          <cell r="A298" t="str">
            <v>LEF0049AU</v>
          </cell>
          <cell r="B298" t="str">
            <v>Optimix Wholesale Growth Trust Class A Units</v>
          </cell>
          <cell r="D298">
            <v>1.1599999999999999E-2</v>
          </cell>
          <cell r="E298">
            <v>1.2999999999999999E-2</v>
          </cell>
        </row>
        <row r="299">
          <cell r="A299" t="str">
            <v>LEF0050AU</v>
          </cell>
          <cell r="B299" t="str">
            <v>Optimix Wholesale High Growth Trust Class A Units</v>
          </cell>
          <cell r="D299">
            <v>1.18E-2</v>
          </cell>
          <cell r="E299">
            <v>1.2699999999999999E-2</v>
          </cell>
        </row>
        <row r="300">
          <cell r="A300" t="str">
            <v>LEF0051AU</v>
          </cell>
          <cell r="B300" t="str">
            <v>Optimix Wholesale Moderate Trust Class A Units</v>
          </cell>
          <cell r="D300">
            <v>1.18E-2</v>
          </cell>
          <cell r="E300">
            <v>1.3299999999999999E-2</v>
          </cell>
        </row>
        <row r="301">
          <cell r="A301" t="str">
            <v>LEF0100AU</v>
          </cell>
          <cell r="B301" t="str">
            <v>Optimix Wholesale High Growth Trust Class B Units</v>
          </cell>
          <cell r="D301">
            <v>9.7999999999999997E-3</v>
          </cell>
          <cell r="E301">
            <v>1.0699999999999999E-2</v>
          </cell>
        </row>
        <row r="302">
          <cell r="A302" t="str">
            <v>LEF0101AU</v>
          </cell>
          <cell r="B302" t="str">
            <v>Optimix Wholesale Property Trust Class B Units</v>
          </cell>
          <cell r="D302">
            <v>7.3000000000000001E-3</v>
          </cell>
          <cell r="E302">
            <v>7.3000000000000001E-3</v>
          </cell>
        </row>
        <row r="303">
          <cell r="A303" t="str">
            <v>LEF0102AU</v>
          </cell>
          <cell r="B303" t="str">
            <v>Optimix Wholesale Australian Share Trust Class B Units</v>
          </cell>
          <cell r="D303">
            <v>7.3000000000000001E-3</v>
          </cell>
          <cell r="E303">
            <v>7.3000000000000001E-3</v>
          </cell>
        </row>
        <row r="304">
          <cell r="A304" t="str">
            <v>LEF0103AU</v>
          </cell>
          <cell r="B304" t="str">
            <v>Optimix Wholesale Global Share Trust Class B Units</v>
          </cell>
          <cell r="D304">
            <v>9.1000000000000004E-3</v>
          </cell>
          <cell r="E304">
            <v>9.1000000000000004E-3</v>
          </cell>
        </row>
        <row r="305">
          <cell r="A305" t="str">
            <v>LEF0104AU</v>
          </cell>
          <cell r="B305" t="str">
            <v>Optimix Wholesale Australian Fixed Interest Trust Class B Units</v>
          </cell>
          <cell r="D305">
            <v>5.1000000000000004E-3</v>
          </cell>
          <cell r="E305">
            <v>5.1000000000000004E-3</v>
          </cell>
        </row>
        <row r="306">
          <cell r="A306" t="str">
            <v>LEF0106AU</v>
          </cell>
          <cell r="B306" t="str">
            <v>Optimix Wholesale Growth Trust Class B Units</v>
          </cell>
          <cell r="D306">
            <v>9.5999999999999992E-3</v>
          </cell>
          <cell r="E306">
            <v>1.0999999999999999E-2</v>
          </cell>
        </row>
        <row r="307">
          <cell r="A307" t="str">
            <v>LEF0107AU</v>
          </cell>
          <cell r="B307" t="str">
            <v>Optimix Wholesale Balanced Trust Class B Units</v>
          </cell>
          <cell r="D307">
            <v>1.03E-2</v>
          </cell>
          <cell r="E307">
            <v>1.2E-2</v>
          </cell>
        </row>
        <row r="308">
          <cell r="A308" t="str">
            <v>LEF0108AU</v>
          </cell>
          <cell r="B308" t="str">
            <v>Optimix Wholesale Conservative Trust Class B Units</v>
          </cell>
          <cell r="D308">
            <v>9.0000000000000011E-3</v>
          </cell>
          <cell r="E308">
            <v>1.0100000000000001E-2</v>
          </cell>
        </row>
        <row r="309">
          <cell r="A309" t="str">
            <v>LEF0173AU</v>
          </cell>
          <cell r="B309" t="str">
            <v>OnePath Wholesale Global Smaller Companies Trust Class B Units</v>
          </cell>
          <cell r="D309">
            <v>0.01</v>
          </cell>
          <cell r="E309">
            <v>0.01</v>
          </cell>
        </row>
        <row r="310">
          <cell r="A310" t="str">
            <v>LMI0007AU</v>
          </cell>
          <cell r="B310" t="str">
            <v>LM Wholesale First Mortgage Income Fund (Flexi Acct)</v>
          </cell>
          <cell r="D310">
            <v>0</v>
          </cell>
          <cell r="E310">
            <v>0</v>
          </cell>
        </row>
        <row r="311">
          <cell r="A311" t="str">
            <v>LMI0008AU</v>
          </cell>
          <cell r="B311" t="str">
            <v>LM Wholesale First Mortgage Income Fund (12Mth Fix Tm)</v>
          </cell>
          <cell r="D311">
            <v>0</v>
          </cell>
          <cell r="E311">
            <v>0</v>
          </cell>
        </row>
        <row r="312">
          <cell r="A312" t="str">
            <v>MAL0018AU</v>
          </cell>
          <cell r="B312" t="str">
            <v>BlackRock Global Allocation Fund (Aust) (Class D Units)</v>
          </cell>
          <cell r="D312">
            <v>2E-3</v>
          </cell>
          <cell r="E312">
            <v>1.24E-2</v>
          </cell>
        </row>
        <row r="313">
          <cell r="A313" t="str">
            <v>MAN0002AU</v>
          </cell>
          <cell r="B313" t="str">
            <v>Man AHL Alpha (AUD) Fund</v>
          </cell>
          <cell r="D313">
            <v>1.78E-2</v>
          </cell>
          <cell r="E313">
            <v>2.93E-2</v>
          </cell>
        </row>
        <row r="314">
          <cell r="A314" t="str">
            <v>MAQ0059AU</v>
          </cell>
          <cell r="B314" t="str">
            <v>Macquarie Master Capital Stable^^</v>
          </cell>
          <cell r="D314">
            <v>8.8999999999999999E-3</v>
          </cell>
          <cell r="E314">
            <v>8.8999999999999999E-3</v>
          </cell>
        </row>
        <row r="315">
          <cell r="A315" t="str">
            <v>MAQ0060AU</v>
          </cell>
          <cell r="B315" t="str">
            <v>Macquarie Conservative Income Fund^^</v>
          </cell>
          <cell r="D315">
            <v>1.5E-3</v>
          </cell>
          <cell r="E315">
            <v>1.5E-3</v>
          </cell>
        </row>
        <row r="316">
          <cell r="A316" t="str">
            <v>MAQ0061AU</v>
          </cell>
          <cell r="B316" t="str">
            <v>Macquarie Australian Fixed Interest Fund</v>
          </cell>
          <cell r="D316">
            <v>3.9000000000000003E-3</v>
          </cell>
          <cell r="E316">
            <v>3.9000000000000003E-3</v>
          </cell>
        </row>
        <row r="317">
          <cell r="A317" t="str">
            <v>MAQ0063AU</v>
          </cell>
          <cell r="B317" t="str">
            <v>Macquarie Master Property Securities^^</v>
          </cell>
          <cell r="D317">
            <v>7.1999999999999998E-3</v>
          </cell>
          <cell r="E317">
            <v>7.1999999999999998E-3</v>
          </cell>
        </row>
        <row r="318">
          <cell r="A318" t="str">
            <v>MAQ0079AU</v>
          </cell>
          <cell r="B318" t="str">
            <v>Arrowstreet Global Equity Fund Hedged</v>
          </cell>
          <cell r="D318">
            <v>1.2800000000000001E-2</v>
          </cell>
          <cell r="E318">
            <v>1.2800000000000001E-2</v>
          </cell>
        </row>
        <row r="319">
          <cell r="A319" t="str">
            <v>MAQ0085AU</v>
          </cell>
          <cell r="B319" t="str">
            <v>Macquarie Master Small Companies Fund</v>
          </cell>
          <cell r="D319">
            <v>1.1299999999999999E-2</v>
          </cell>
          <cell r="E319">
            <v>1.1299999999999999E-2</v>
          </cell>
        </row>
        <row r="320">
          <cell r="A320" t="str">
            <v>MAQ0180AU</v>
          </cell>
          <cell r="B320" t="str">
            <v>Macquarie Master Enhanced Fixed Interest Fund</v>
          </cell>
          <cell r="D320">
            <v>2.8999999999999998E-3</v>
          </cell>
          <cell r="E320">
            <v>2.8999999999999998E-3</v>
          </cell>
        </row>
        <row r="321">
          <cell r="A321" t="str">
            <v>MAQ0187AU</v>
          </cell>
          <cell r="B321" t="str">
            <v>Macquarie Master Cash Fund</v>
          </cell>
          <cell r="D321">
            <v>5.1000000000000004E-3</v>
          </cell>
          <cell r="E321">
            <v>5.1000000000000004E-3</v>
          </cell>
        </row>
        <row r="322">
          <cell r="A322" t="str">
            <v>MAQ0274AU</v>
          </cell>
          <cell r="B322" t="str">
            <v>Macquarie Dynamic Bond Fund</v>
          </cell>
          <cell r="D322">
            <v>6.0999999999999995E-3</v>
          </cell>
          <cell r="E322">
            <v>6.1999999999999998E-3</v>
          </cell>
        </row>
        <row r="323">
          <cell r="A323" t="str">
            <v>MAQ0277AU</v>
          </cell>
          <cell r="B323" t="str">
            <v>Macquarie Income Opportunities Fund</v>
          </cell>
          <cell r="D323">
            <v>5.0000000000000001E-3</v>
          </cell>
          <cell r="E323">
            <v>5.0000000000000001E-3</v>
          </cell>
        </row>
        <row r="324">
          <cell r="A324" t="str">
            <v>MAQ0278AU</v>
          </cell>
          <cell r="B324" t="str">
            <v>Macquarie Australian Equities</v>
          </cell>
          <cell r="D324">
            <v>6.0000000000000001E-3</v>
          </cell>
          <cell r="E324">
            <v>6.0000000000000001E-3</v>
          </cell>
        </row>
        <row r="325">
          <cell r="A325" t="str">
            <v>MAQ0314AU</v>
          </cell>
          <cell r="B325" t="str">
            <v>Macquarie Life Master Fixed Interest Fund</v>
          </cell>
          <cell r="D325">
            <v>0</v>
          </cell>
          <cell r="E325">
            <v>0</v>
          </cell>
        </row>
        <row r="326">
          <cell r="A326" t="str">
            <v>MAQ0404AU</v>
          </cell>
          <cell r="B326" t="str">
            <v>IFP Global Franchise Fund</v>
          </cell>
          <cell r="D326">
            <v>1.2800000000000001E-2</v>
          </cell>
          <cell r="E326">
            <v>1.2800000000000001E-2</v>
          </cell>
        </row>
        <row r="327">
          <cell r="A327" t="str">
            <v>MAQ0410AU</v>
          </cell>
          <cell r="B327" t="str">
            <v>Walter Scott Global Equity Fund</v>
          </cell>
          <cell r="D327">
            <v>1.2800000000000001E-2</v>
          </cell>
          <cell r="E327">
            <v>1.2800000000000001E-2</v>
          </cell>
        </row>
        <row r="328">
          <cell r="A328" t="str">
            <v>MAQ0432AU</v>
          </cell>
          <cell r="B328" t="str">
            <v>Macquarie International Infrastructure Securities Fund (Hedged)</v>
          </cell>
          <cell r="D328">
            <v>0.01</v>
          </cell>
          <cell r="E328">
            <v>0.01</v>
          </cell>
        </row>
        <row r="329">
          <cell r="A329" t="str">
            <v>MAQ0443AU</v>
          </cell>
          <cell r="B329" t="str">
            <v>Macquarie Australian Shares Fund</v>
          </cell>
          <cell r="D329">
            <v>6.0000000000000001E-3</v>
          </cell>
          <cell r="E329">
            <v>6.0000000000000001E-3</v>
          </cell>
        </row>
        <row r="330">
          <cell r="A330" t="str">
            <v>MAQ0454AU</v>
          </cell>
          <cell r="B330" t="str">
            <v>Macquarie Australian Small Companies Fund</v>
          </cell>
          <cell r="D330">
            <v>6.0000000000000001E-3</v>
          </cell>
          <cell r="E330">
            <v>1.2199999999999999E-2</v>
          </cell>
        </row>
        <row r="331">
          <cell r="A331" t="str">
            <v>MAQ0464AU</v>
          </cell>
          <cell r="B331" t="str">
            <v xml:space="preserve">Arrowstreet Global Equity Fund </v>
          </cell>
          <cell r="D331">
            <v>1.2800000000000001E-2</v>
          </cell>
          <cell r="E331">
            <v>1.2800000000000001E-2</v>
          </cell>
        </row>
        <row r="332">
          <cell r="A332" t="str">
            <v>MAQ0482AU</v>
          </cell>
          <cell r="B332" t="str">
            <v>Winton Global Alpha Fund</v>
          </cell>
          <cell r="D332">
            <v>1.4800000000000001E-2</v>
          </cell>
          <cell r="E332">
            <v>1.83E-2</v>
          </cell>
        </row>
        <row r="333">
          <cell r="A333" t="str">
            <v>MAQ0557AU</v>
          </cell>
          <cell r="B333" t="str">
            <v>Walter Scott Global Equity Fund (Hedged)</v>
          </cell>
          <cell r="D333">
            <v>1.2800000000000001E-2</v>
          </cell>
          <cell r="E333">
            <v>1.2800000000000001E-2</v>
          </cell>
        </row>
        <row r="334">
          <cell r="A334" t="str">
            <v>MAQ0635AU</v>
          </cell>
          <cell r="B334" t="str">
            <v>Premium Asia Fund</v>
          </cell>
          <cell r="D334">
            <v>1.3000000000000001E-2</v>
          </cell>
          <cell r="E334">
            <v>1.3000000000000001E-2</v>
          </cell>
        </row>
        <row r="335">
          <cell r="A335" t="str">
            <v>MGE0001AU</v>
          </cell>
          <cell r="B335" t="str">
            <v>Magellan Global Fund</v>
          </cell>
          <cell r="D335">
            <v>1.3500000000000002E-2</v>
          </cell>
          <cell r="E335">
            <v>1.4200000000000001E-2</v>
          </cell>
        </row>
        <row r="336">
          <cell r="A336" t="str">
            <v>MGE0002AU</v>
          </cell>
          <cell r="B336" t="str">
            <v>Magellan Infrastructure Fund</v>
          </cell>
          <cell r="D336">
            <v>1.06E-2</v>
          </cell>
          <cell r="E336">
            <v>1.15E-2</v>
          </cell>
        </row>
        <row r="337">
          <cell r="A337" t="str">
            <v>MGE0006AU</v>
          </cell>
          <cell r="B337" t="str">
            <v>Magellan Infrastructure Fund (Unhedged)</v>
          </cell>
          <cell r="D337">
            <v>1.06E-2</v>
          </cell>
          <cell r="E337">
            <v>1.1900000000000001E-2</v>
          </cell>
        </row>
        <row r="338">
          <cell r="A338" t="str">
            <v>MGE0007AU</v>
          </cell>
          <cell r="B338" t="str">
            <v>Magellan Global Fund (Hedged)</v>
          </cell>
          <cell r="D338">
            <v>1.3500000000000002E-2</v>
          </cell>
          <cell r="E338">
            <v>1.4100000000000001E-2</v>
          </cell>
        </row>
        <row r="339">
          <cell r="A339" t="str">
            <v>MGL0004AU</v>
          </cell>
          <cell r="B339" t="str">
            <v>Ironbark Royal London Concentrated Global Share Fund</v>
          </cell>
          <cell r="D339">
            <v>1.01E-2</v>
          </cell>
          <cell r="E339">
            <v>1.01E-2</v>
          </cell>
        </row>
        <row r="340">
          <cell r="A340" t="str">
            <v>MGL0010AU</v>
          </cell>
          <cell r="B340" t="str">
            <v>Ironbark Global (ex-Australia) Property Securities Fund</v>
          </cell>
          <cell r="D340">
            <v>1.23E-2</v>
          </cell>
          <cell r="E340">
            <v>1.23E-2</v>
          </cell>
        </row>
        <row r="341">
          <cell r="A341" t="str">
            <v>MGL0011AU</v>
          </cell>
          <cell r="B341" t="str">
            <v>Ironbark Global Property Securities^^</v>
          </cell>
          <cell r="D341">
            <v>1.23E-2</v>
          </cell>
          <cell r="E341">
            <v>1.23E-2</v>
          </cell>
        </row>
        <row r="342">
          <cell r="A342" t="str">
            <v>MGOC</v>
          </cell>
          <cell r="B342" t="str">
            <v>Magellan Global Equities Fund</v>
          </cell>
          <cell r="C342">
            <v>1.49E-2</v>
          </cell>
          <cell r="D342" t="e">
            <v>#N/A</v>
          </cell>
          <cell r="E342">
            <v>1.49E-2</v>
          </cell>
        </row>
        <row r="343">
          <cell r="A343" t="str">
            <v>MHG</v>
          </cell>
          <cell r="B343" t="str">
            <v>Magellan Global Equities Fund (Hedged)</v>
          </cell>
          <cell r="C343">
            <v>1.6199999999999999E-2</v>
          </cell>
          <cell r="D343" t="e">
            <v>#N/A</v>
          </cell>
          <cell r="E343">
            <v>1.6199999999999999E-2</v>
          </cell>
        </row>
        <row r="344">
          <cell r="A344" t="str">
            <v>MIA0001AU</v>
          </cell>
          <cell r="B344" t="str">
            <v>MFS Global Equity Trust</v>
          </cell>
          <cell r="D344">
            <v>7.7000000000000002E-3</v>
          </cell>
          <cell r="E344">
            <v>7.7000000000000002E-3</v>
          </cell>
        </row>
        <row r="345">
          <cell r="A345" t="str">
            <v>MICH</v>
          </cell>
          <cell r="B345" t="str">
            <v>Magellan Infrastructure Fund (Hedged)</v>
          </cell>
          <cell r="C345">
            <v>1.15E-2</v>
          </cell>
          <cell r="D345" t="e">
            <v>#N/A</v>
          </cell>
          <cell r="E345">
            <v>1.15E-2</v>
          </cell>
        </row>
        <row r="346">
          <cell r="A346" t="str">
            <v>MIN0007AU</v>
          </cell>
          <cell r="B346" t="str">
            <v>Mercer Australian Small Companies Fund</v>
          </cell>
          <cell r="D346">
            <v>1.06E-2</v>
          </cell>
          <cell r="E346">
            <v>1.4500000000000001E-2</v>
          </cell>
        </row>
        <row r="347">
          <cell r="A347" t="str">
            <v>MIN0013AU</v>
          </cell>
          <cell r="B347" t="str">
            <v>Mercer Growth Fund</v>
          </cell>
          <cell r="D347">
            <v>8.6999999999999994E-3</v>
          </cell>
          <cell r="E347">
            <v>1.0199999999999999E-2</v>
          </cell>
        </row>
        <row r="348">
          <cell r="A348" t="str">
            <v>MLC0060AU</v>
          </cell>
          <cell r="B348" t="str">
            <v>MLC Masterkey Unit Trust Platinum Global</v>
          </cell>
          <cell r="D348">
            <v>1.8200000000000001E-2</v>
          </cell>
          <cell r="E348">
            <v>1.8200000000000001E-2</v>
          </cell>
        </row>
        <row r="349">
          <cell r="A349" t="str">
            <v>MLC0260AU</v>
          </cell>
          <cell r="B349" t="str">
            <v>MLC Wholesale Horizon 4 Balanced Portfolio Fund</v>
          </cell>
          <cell r="D349">
            <v>9.300000000000001E-3</v>
          </cell>
          <cell r="E349">
            <v>1.0200000000000001E-2</v>
          </cell>
        </row>
        <row r="350">
          <cell r="A350" t="str">
            <v>MLC0261AU</v>
          </cell>
          <cell r="B350" t="str">
            <v>MLC Wholesale Global Share Fund^^</v>
          </cell>
          <cell r="D350">
            <v>9.0000000000000011E-3</v>
          </cell>
          <cell r="E350">
            <v>9.0000000000000011E-3</v>
          </cell>
        </row>
        <row r="351">
          <cell r="A351" t="str">
            <v>MLC0262AU</v>
          </cell>
          <cell r="B351" t="str">
            <v>MLC Wholesale Australian Share Fund</v>
          </cell>
          <cell r="D351">
            <v>7.8000000000000005E-3</v>
          </cell>
          <cell r="E351">
            <v>7.8000000000000005E-3</v>
          </cell>
        </row>
        <row r="352">
          <cell r="A352" t="str">
            <v>MLC0263AU</v>
          </cell>
          <cell r="B352" t="str">
            <v>MLC Wholesale Property Securities Fund</v>
          </cell>
          <cell r="D352">
            <v>6.8000000000000005E-3</v>
          </cell>
          <cell r="E352">
            <v>6.8000000000000005E-3</v>
          </cell>
        </row>
        <row r="353">
          <cell r="A353" t="str">
            <v>MLC0264AU</v>
          </cell>
          <cell r="B353" t="str">
            <v>MLC Wholesale IncomeBuilder FundTM</v>
          </cell>
          <cell r="D353">
            <v>7.1999999999999998E-3</v>
          </cell>
          <cell r="E353">
            <v>7.1999999999999998E-3</v>
          </cell>
        </row>
        <row r="354">
          <cell r="A354" t="str">
            <v>MLC0265AU</v>
          </cell>
          <cell r="B354" t="str">
            <v>MLC Wholesale Horizon 5 Growth Portfolio Fund</v>
          </cell>
          <cell r="D354">
            <v>9.5999999999999992E-3</v>
          </cell>
          <cell r="E354">
            <v>1.04E-2</v>
          </cell>
        </row>
        <row r="355">
          <cell r="A355" t="str">
            <v>MLC0397AU</v>
          </cell>
          <cell r="B355" t="str">
            <v>MLC Wholesale Horizon 6 Share Portfolio</v>
          </cell>
          <cell r="D355">
            <v>9.8999999999999991E-3</v>
          </cell>
          <cell r="E355">
            <v>1.0599999999999998E-2</v>
          </cell>
        </row>
        <row r="356">
          <cell r="A356" t="str">
            <v>MLC0398AU</v>
          </cell>
          <cell r="B356" t="str">
            <v>MLC Wholesale Horizon 3 Conservative Growth Portfolio</v>
          </cell>
          <cell r="D356">
            <v>8.6999999999999994E-3</v>
          </cell>
          <cell r="E356">
            <v>9.2999999999999992E-3</v>
          </cell>
        </row>
        <row r="357">
          <cell r="A357" t="str">
            <v>MLC0449AU</v>
          </cell>
          <cell r="B357" t="str">
            <v>MLC Wholesale Horizon 7 Accelerated Growth Portfolio</v>
          </cell>
          <cell r="D357">
            <v>1.1399999999999999E-2</v>
          </cell>
          <cell r="E357">
            <v>1.2199999999999999E-2</v>
          </cell>
        </row>
        <row r="358">
          <cell r="A358" t="str">
            <v>MLC0669AU</v>
          </cell>
          <cell r="B358" t="str">
            <v>MLC Wholesale Horizon 1 Bond Portfolio</v>
          </cell>
          <cell r="D358">
            <v>5.5000000000000005E-3</v>
          </cell>
          <cell r="E358">
            <v>5.5000000000000005E-3</v>
          </cell>
        </row>
        <row r="359">
          <cell r="A359" t="str">
            <v>MLC0670AU</v>
          </cell>
          <cell r="B359" t="str">
            <v>MLC Wholesale Horizon 2 Income Fund</v>
          </cell>
          <cell r="D359">
            <v>8.1000000000000013E-3</v>
          </cell>
          <cell r="E359">
            <v>8.6000000000000017E-3</v>
          </cell>
        </row>
        <row r="360">
          <cell r="A360" t="str">
            <v>MMC0110AU</v>
          </cell>
          <cell r="B360" t="str">
            <v>Loftus Peak Global Disruption Fund</v>
          </cell>
          <cell r="D360">
            <v>1.2E-2</v>
          </cell>
          <cell r="E360">
            <v>2.5500000000000002E-2</v>
          </cell>
        </row>
        <row r="361">
          <cell r="A361" t="str">
            <v>MMF0006AU</v>
          </cell>
          <cell r="B361" t="str">
            <v>OnePath Mortgage Trust No. 2</v>
          </cell>
          <cell r="D361">
            <v>4.4000000000000004E-2</v>
          </cell>
          <cell r="E361">
            <v>4.4000000000000004E-2</v>
          </cell>
        </row>
        <row r="362">
          <cell r="A362" t="str">
            <v>MMF0012AU</v>
          </cell>
          <cell r="B362" t="str">
            <v>OnePath Blue Chip Imputation^^</v>
          </cell>
          <cell r="D362">
            <v>1.24E-2</v>
          </cell>
          <cell r="E362">
            <v>1.24E-2</v>
          </cell>
        </row>
        <row r="363">
          <cell r="A363" t="str">
            <v>MMF0014AU</v>
          </cell>
          <cell r="B363" t="str">
            <v>OnePath OA IP OnePath Active Growth Trust</v>
          </cell>
          <cell r="D363">
            <v>1.55E-2</v>
          </cell>
          <cell r="E363">
            <v>1.72E-2</v>
          </cell>
        </row>
        <row r="364">
          <cell r="A364" t="str">
            <v>MMF0027AU</v>
          </cell>
          <cell r="B364" t="str">
            <v>OnePath Managed Growth Super Fund</v>
          </cell>
          <cell r="D364">
            <v>7.8000000000000005E-3</v>
          </cell>
          <cell r="E364">
            <v>7.8000000000000005E-3</v>
          </cell>
        </row>
        <row r="365">
          <cell r="A365" t="str">
            <v>MMF0112AU</v>
          </cell>
          <cell r="B365" t="str">
            <v>OnePath Wholesale Emerging Companies Trust</v>
          </cell>
          <cell r="D365">
            <v>9.4999999999999998E-3</v>
          </cell>
          <cell r="E365">
            <v>9.4999999999999998E-3</v>
          </cell>
        </row>
        <row r="366">
          <cell r="A366" t="str">
            <v>MMF0114AU</v>
          </cell>
          <cell r="B366" t="str">
            <v>OnePath Wholesale Capital Stable Trust</v>
          </cell>
          <cell r="D366">
            <v>8.5000000000000006E-3</v>
          </cell>
          <cell r="E366">
            <v>9.1999999999999998E-3</v>
          </cell>
        </row>
        <row r="367">
          <cell r="A367" t="str">
            <v>MMF0115AU</v>
          </cell>
          <cell r="B367" t="str">
            <v>OnePath Wholesale Managed Growth Trust</v>
          </cell>
          <cell r="D367">
            <v>1.21E-2</v>
          </cell>
          <cell r="E367">
            <v>1.38E-2</v>
          </cell>
        </row>
        <row r="368">
          <cell r="A368" t="str">
            <v>MMF0275AU</v>
          </cell>
          <cell r="B368" t="str">
            <v>OnePath Wholesale Global Emerging Markets Share Trust</v>
          </cell>
          <cell r="D368">
            <v>9.8999999999999991E-3</v>
          </cell>
          <cell r="E368">
            <v>9.8999999999999991E-3</v>
          </cell>
        </row>
        <row r="369">
          <cell r="A369" t="str">
            <v>MMF0335AU</v>
          </cell>
          <cell r="B369" t="str">
            <v>OnePath Sustainable Investments Wholesale Australian Share Trust</v>
          </cell>
          <cell r="D369">
            <v>9.4999999999999998E-3</v>
          </cell>
          <cell r="E369">
            <v>9.4999999999999998E-3</v>
          </cell>
        </row>
        <row r="370">
          <cell r="A370" t="str">
            <v>MMF0340AU</v>
          </cell>
          <cell r="B370" t="str">
            <v>OnePath Wholesale Blue Chip Imputation Trust</v>
          </cell>
          <cell r="D370">
            <v>9.4999999999999998E-3</v>
          </cell>
          <cell r="E370">
            <v>9.4999999999999998E-3</v>
          </cell>
        </row>
        <row r="371">
          <cell r="A371" t="str">
            <v>MMF0342AU</v>
          </cell>
          <cell r="B371" t="str">
            <v>OnePath Wholesale High Growth Trust</v>
          </cell>
          <cell r="D371">
            <v>1.11E-2</v>
          </cell>
          <cell r="E371">
            <v>1.2E-2</v>
          </cell>
        </row>
        <row r="372">
          <cell r="A372" t="str">
            <v>MMF0700AU</v>
          </cell>
          <cell r="B372" t="str">
            <v>OnePath Tax Effective Income Trust Wholesale Units</v>
          </cell>
          <cell r="D372">
            <v>9.4999999999999998E-3</v>
          </cell>
          <cell r="E372">
            <v>9.4999999999999998E-3</v>
          </cell>
        </row>
        <row r="373">
          <cell r="A373" t="str">
            <v>MMF0708AU</v>
          </cell>
          <cell r="B373" t="str">
            <v>OnePath Wholesale Diversified High Yield</v>
          </cell>
          <cell r="D373">
            <v>6.5000000000000006E-3</v>
          </cell>
          <cell r="E373">
            <v>6.5000000000000006E-3</v>
          </cell>
        </row>
        <row r="374">
          <cell r="A374" t="str">
            <v>MMF0990AU</v>
          </cell>
          <cell r="B374" t="str">
            <v xml:space="preserve">OnePath Wholesale Geared Australian Shares Index Fund </v>
          </cell>
          <cell r="D374">
            <v>1.55E-2</v>
          </cell>
          <cell r="E374">
            <v>1.55E-2</v>
          </cell>
        </row>
        <row r="375">
          <cell r="A375" t="str">
            <v>MMF1471AU</v>
          </cell>
          <cell r="B375" t="str">
            <v>OnePath Alternatives Growth Fund</v>
          </cell>
          <cell r="D375">
            <v>1.38E-2</v>
          </cell>
          <cell r="E375">
            <v>1.8700000000000001E-2</v>
          </cell>
        </row>
        <row r="376">
          <cell r="A376" t="str">
            <v>MOAT</v>
          </cell>
          <cell r="B376" t="str">
            <v>VanEck Vectors Morningstar Wide Moat ETF</v>
          </cell>
          <cell r="C376">
            <v>4.8999999999999998E-3</v>
          </cell>
          <cell r="D376" t="e">
            <v>#N/A</v>
          </cell>
          <cell r="E376">
            <v>4.8999999999999998E-3</v>
          </cell>
        </row>
        <row r="377">
          <cell r="A377" t="str">
            <v>MPL0001AU</v>
          </cell>
          <cell r="B377" t="str">
            <v>Maple-Brown Abbott Diversified Investment Trust</v>
          </cell>
          <cell r="D377">
            <v>1.0500000000000001E-2</v>
          </cell>
          <cell r="E377">
            <v>1.0500000000000001E-2</v>
          </cell>
        </row>
        <row r="378">
          <cell r="A378" t="str">
            <v>NDQ</v>
          </cell>
          <cell r="B378" t="str">
            <v>BetaShares NASDAQ 100 ETF</v>
          </cell>
          <cell r="C378">
            <v>4.7999999999999996E-3</v>
          </cell>
          <cell r="D378" t="e">
            <v>#N/A</v>
          </cell>
          <cell r="E378">
            <v>4.7999999999999996E-3</v>
          </cell>
        </row>
        <row r="379">
          <cell r="A379" t="str">
            <v>NFS0209AU</v>
          </cell>
          <cell r="B379" t="str">
            <v xml:space="preserve">Antares Listed Property Fund </v>
          </cell>
          <cell r="C379">
            <v>7.1999999999999998E-3</v>
          </cell>
          <cell r="D379" t="e">
            <v>#N/A</v>
          </cell>
          <cell r="E379">
            <v>7.1999999999999998E-3</v>
          </cell>
        </row>
        <row r="380">
          <cell r="A380" t="str">
            <v>NML0001AU</v>
          </cell>
          <cell r="B380" t="str">
            <v>AMP Capital Wholesale Australian Property^^</v>
          </cell>
          <cell r="D380">
            <v>1.01E-2</v>
          </cell>
          <cell r="E380">
            <v>1.01E-2</v>
          </cell>
        </row>
        <row r="381">
          <cell r="A381" t="str">
            <v>NML0348AU</v>
          </cell>
          <cell r="B381" t="str">
            <v>AMP Capital Wholesale Global Equity - Value^</v>
          </cell>
          <cell r="D381">
            <v>1.8000000000000002E-2</v>
          </cell>
          <cell r="E381">
            <v>1.8000000000000002E-2</v>
          </cell>
        </row>
        <row r="382">
          <cell r="A382" t="str">
            <v>NNUK</v>
          </cell>
          <cell r="B382" t="str">
            <v>Nanuk New World Fund</v>
          </cell>
          <cell r="C382">
            <v>1.0999999999999999E-2</v>
          </cell>
          <cell r="D382" t="e">
            <v>#N/A</v>
          </cell>
          <cell r="E382">
            <v>1.0999999999999999E-2</v>
          </cell>
        </row>
        <row r="383">
          <cell r="A383" t="str">
            <v>NRM0026AU</v>
          </cell>
          <cell r="B383" t="str">
            <v>CFML Money Market Fund</v>
          </cell>
          <cell r="D383">
            <v>4.0000000000000001E-3</v>
          </cell>
          <cell r="E383">
            <v>4.0000000000000001E-3</v>
          </cell>
        </row>
        <row r="384">
          <cell r="A384" t="str">
            <v>NRM0028AU</v>
          </cell>
          <cell r="B384" t="str">
            <v>CFML Schroder Equity Opportunities Fund</v>
          </cell>
          <cell r="D384">
            <v>8.6999999999999994E-3</v>
          </cell>
          <cell r="E384">
            <v>8.6999999999999994E-3</v>
          </cell>
        </row>
        <row r="385">
          <cell r="A385" t="str">
            <v>NRM0030AU</v>
          </cell>
          <cell r="B385" t="str">
            <v>CFML Fixed Interest Fund</v>
          </cell>
          <cell r="D385">
            <v>7.0999999999999995E-3</v>
          </cell>
          <cell r="E385">
            <v>7.0999999999999995E-3</v>
          </cell>
        </row>
        <row r="386">
          <cell r="A386" t="str">
            <v>NRM0032AU</v>
          </cell>
          <cell r="B386" t="str">
            <v xml:space="preserve">CFML Stewart Investors Worldwide Sustainability Fund </v>
          </cell>
          <cell r="D386">
            <v>1.1000000000000001E-2</v>
          </cell>
          <cell r="E386">
            <v>1.72E-2</v>
          </cell>
        </row>
        <row r="387">
          <cell r="A387" t="str">
            <v>NRM0036AU</v>
          </cell>
          <cell r="B387" t="str">
            <v>CFML First Sentier Investors Infrastructure Fund</v>
          </cell>
          <cell r="D387">
            <v>1.24E-2</v>
          </cell>
          <cell r="E387">
            <v>1.24E-2</v>
          </cell>
        </row>
        <row r="388">
          <cell r="A388" t="str">
            <v>NRM0038AU</v>
          </cell>
          <cell r="B388" t="str">
            <v>CFML RARE Emerging Markets Fund</v>
          </cell>
          <cell r="D388">
            <v>1.24E-2</v>
          </cell>
          <cell r="E388">
            <v>1.24E-2</v>
          </cell>
        </row>
        <row r="389">
          <cell r="A389" t="str">
            <v>OMF3725AU</v>
          </cell>
          <cell r="B389" t="str">
            <v>Realm Short Term Income Fund</v>
          </cell>
          <cell r="D389">
            <v>3.9000000000000003E-3</v>
          </cell>
          <cell r="E389">
            <v>3.9000000000000003E-3</v>
          </cell>
        </row>
        <row r="390">
          <cell r="A390" t="str">
            <v>OPS0001AU</v>
          </cell>
          <cell r="B390" t="str">
            <v>OC Dynamic Equity Fund</v>
          </cell>
          <cell r="D390">
            <v>1.72E-2</v>
          </cell>
          <cell r="E390">
            <v>3.5900000000000001E-2</v>
          </cell>
        </row>
        <row r="391">
          <cell r="A391" t="str">
            <v>OPS0002AU</v>
          </cell>
          <cell r="B391" t="str">
            <v xml:space="preserve">OC Premium Small Companies Fund </v>
          </cell>
          <cell r="D391">
            <v>1.2E-2</v>
          </cell>
          <cell r="E391">
            <v>1.35E-2</v>
          </cell>
        </row>
        <row r="392">
          <cell r="A392" t="str">
            <v>OZF</v>
          </cell>
          <cell r="B392" t="str">
            <v>SPDR S&amp;P/ASX 200 Financials ex A-REITs Fund</v>
          </cell>
          <cell r="C392">
            <v>3.3999999999999998E-3</v>
          </cell>
          <cell r="D392" t="e">
            <v>#N/A</v>
          </cell>
          <cell r="E392">
            <v>3.3999999999999998E-3</v>
          </cell>
        </row>
        <row r="393">
          <cell r="A393" t="str">
            <v>OZR</v>
          </cell>
          <cell r="B393" t="str">
            <v>SPDR S&amp;P/ASX 200 Resources Fund</v>
          </cell>
          <cell r="C393">
            <v>3.3999999999999998E-3</v>
          </cell>
          <cell r="D393" t="e">
            <v>#N/A</v>
          </cell>
          <cell r="E393">
            <v>3.3999999999999998E-3</v>
          </cell>
        </row>
        <row r="394">
          <cell r="A394" t="str">
            <v>PAL0002AU</v>
          </cell>
          <cell r="B394" t="str">
            <v>Ironbark Paladin Property Securities Fund</v>
          </cell>
          <cell r="D394">
            <v>8.3999999999999995E-3</v>
          </cell>
          <cell r="E394">
            <v>8.3999999999999995E-3</v>
          </cell>
        </row>
        <row r="395">
          <cell r="A395" t="str">
            <v>PAM0001AU</v>
          </cell>
          <cell r="B395" t="str">
            <v>Alphinity Australian Share Fund</v>
          </cell>
          <cell r="D395">
            <v>9.0000000000000011E-3</v>
          </cell>
          <cell r="E395">
            <v>9.0000000000000011E-3</v>
          </cell>
        </row>
        <row r="396">
          <cell r="A396" t="str">
            <v>PAT0001AU</v>
          </cell>
          <cell r="B396" t="str">
            <v>Ironbark Karara Australian Share Fund</v>
          </cell>
          <cell r="D396">
            <v>7.8000000000000005E-3</v>
          </cell>
          <cell r="E396">
            <v>7.8000000000000005E-3</v>
          </cell>
        </row>
        <row r="397">
          <cell r="A397" t="str">
            <v>PAXX</v>
          </cell>
          <cell r="B397" t="str">
            <v>Platinum Asia Fund</v>
          </cell>
          <cell r="C397">
            <v>1.5800000000000002E-2</v>
          </cell>
          <cell r="D397" t="e">
            <v>#N/A</v>
          </cell>
          <cell r="E397">
            <v>1.5800000000000002E-2</v>
          </cell>
        </row>
        <row r="398">
          <cell r="A398" t="str">
            <v>PER0011AU</v>
          </cell>
          <cell r="B398" t="str">
            <v>Perpetual WFI Industrial Share</v>
          </cell>
          <cell r="D398">
            <v>1.23E-2</v>
          </cell>
          <cell r="E398">
            <v>1.23E-2</v>
          </cell>
        </row>
        <row r="399">
          <cell r="A399" t="str">
            <v>PER0028AU</v>
          </cell>
          <cell r="B399" t="str">
            <v>Perpetual WFIA Perpetual Industrial Share Fund</v>
          </cell>
          <cell r="D399">
            <v>1.23E-2</v>
          </cell>
          <cell r="E399">
            <v>1.23E-2</v>
          </cell>
        </row>
        <row r="400">
          <cell r="A400" t="str">
            <v>PER0039AU</v>
          </cell>
          <cell r="B400" t="str">
            <v>Perpetual WFIA - Perpetual Smaller Companies</v>
          </cell>
          <cell r="D400">
            <v>1.2800000000000001E-2</v>
          </cell>
          <cell r="E400">
            <v>1.2800000000000001E-2</v>
          </cell>
        </row>
        <row r="401">
          <cell r="A401" t="str">
            <v>PER0046AU</v>
          </cell>
          <cell r="B401" t="str">
            <v>Perpetual Wholesale Industrial Share Fund</v>
          </cell>
          <cell r="D401">
            <v>1.09E-2</v>
          </cell>
          <cell r="E401">
            <v>1.09E-2</v>
          </cell>
        </row>
        <row r="402">
          <cell r="A402" t="str">
            <v>PER0048AU</v>
          </cell>
          <cell r="B402" t="str">
            <v>Perpetual Wholesale Smaller Companies Fund</v>
          </cell>
          <cell r="D402">
            <v>1.3899999999999999E-2</v>
          </cell>
          <cell r="E402">
            <v>1.3899999999999999E-2</v>
          </cell>
        </row>
        <row r="403">
          <cell r="A403" t="str">
            <v>PER0049AU</v>
          </cell>
          <cell r="B403" t="str">
            <v>Perpetual Wholesale Australian Share Fund</v>
          </cell>
          <cell r="D403">
            <v>1.1599999999999999E-2</v>
          </cell>
          <cell r="E403">
            <v>1.1599999999999999E-2</v>
          </cell>
        </row>
        <row r="404">
          <cell r="A404" t="str">
            <v>PER0050AU</v>
          </cell>
          <cell r="B404" t="str">
            <v>Perpetual Wholesale International Share Fund^</v>
          </cell>
          <cell r="D404">
            <v>9.8999999999999991E-3</v>
          </cell>
          <cell r="E404">
            <v>9.8999999999999991E-3</v>
          </cell>
        </row>
        <row r="405">
          <cell r="A405" t="str">
            <v>PER0058AU</v>
          </cell>
          <cell r="B405" t="str">
            <v>Perpetual PST Industrial Share Investment Option</v>
          </cell>
          <cell r="D405">
            <v>9.8999999999999991E-3</v>
          </cell>
          <cell r="E405">
            <v>9.8999999999999991E-3</v>
          </cell>
        </row>
        <row r="406">
          <cell r="A406" t="str">
            <v>PER0063AU</v>
          </cell>
          <cell r="B406" t="str">
            <v>Perpetual Wholesale Balanced Growth Fund</v>
          </cell>
          <cell r="D406">
            <v>1.1899999999999999E-2</v>
          </cell>
          <cell r="E406">
            <v>1.1899999999999999E-2</v>
          </cell>
        </row>
        <row r="407">
          <cell r="A407" t="str">
            <v>PER0071AU</v>
          </cell>
          <cell r="B407" t="str">
            <v>Perpetual Wholesale Geared Australian Share Fund</v>
          </cell>
          <cell r="D407">
            <v>2.69E-2</v>
          </cell>
          <cell r="E407">
            <v>2.69E-2</v>
          </cell>
        </row>
        <row r="408">
          <cell r="A408" t="str">
            <v>PER0072AU</v>
          </cell>
          <cell r="B408" t="str">
            <v>Perpetual Wholesale SHARE-PLUS Long-Short Fund</v>
          </cell>
          <cell r="D408">
            <v>1.6799999999999999E-2</v>
          </cell>
          <cell r="E408">
            <v>1.6799999999999999E-2</v>
          </cell>
        </row>
        <row r="409">
          <cell r="A409" t="str">
            <v>PER0733AU</v>
          </cell>
          <cell r="B409" t="str">
            <v>Perpetual Global Share Fund</v>
          </cell>
          <cell r="D409">
            <v>9.8999999999999991E-3</v>
          </cell>
          <cell r="E409">
            <v>9.8999999999999991E-3</v>
          </cell>
        </row>
        <row r="410">
          <cell r="A410" t="str">
            <v>PER0077AU</v>
          </cell>
          <cell r="B410" t="str">
            <v>Perpetual Wholesale Conservative Growth Fund</v>
          </cell>
          <cell r="D410">
            <v>0.01</v>
          </cell>
          <cell r="E410">
            <v>0.01</v>
          </cell>
        </row>
        <row r="411">
          <cell r="A411" t="str">
            <v>PER0102AU</v>
          </cell>
          <cell r="B411" t="str">
            <v>Perpetual Wholesale Concentrated Equity Fund</v>
          </cell>
          <cell r="D411">
            <v>1.2199999999999999E-2</v>
          </cell>
          <cell r="E411">
            <v>1.2199999999999999E-2</v>
          </cell>
        </row>
        <row r="412">
          <cell r="A412" t="str">
            <v>PER0114AU</v>
          </cell>
          <cell r="B412" t="str">
            <v>Perpetual Wholesale Diversified Growth Fund</v>
          </cell>
          <cell r="D412">
            <v>1.09E-2</v>
          </cell>
          <cell r="E412">
            <v>1.09E-2</v>
          </cell>
        </row>
        <row r="413">
          <cell r="A413" t="str">
            <v>PER0116AU</v>
          </cell>
          <cell r="B413" t="str">
            <v>Perpetual Wholesale Ethical SRI Fund</v>
          </cell>
          <cell r="D413">
            <v>1.23E-2</v>
          </cell>
          <cell r="E413">
            <v>1.23E-2</v>
          </cell>
        </row>
        <row r="414">
          <cell r="A414" t="str">
            <v>PER0258AU</v>
          </cell>
          <cell r="B414" t="str">
            <v>Perpetual Exact Market Return Fund</v>
          </cell>
          <cell r="D414">
            <v>0</v>
          </cell>
          <cell r="E414">
            <v>0</v>
          </cell>
        </row>
        <row r="415">
          <cell r="A415" t="str">
            <v>PER0260AU</v>
          </cell>
          <cell r="B415" t="str">
            <v>Perpetual Wholesale Diversified Income Fund</v>
          </cell>
          <cell r="D415">
            <v>8.6999999999999994E-3</v>
          </cell>
          <cell r="E415">
            <v>8.6999999999999994E-3</v>
          </cell>
        </row>
        <row r="416">
          <cell r="A416" t="str">
            <v>PER0270AU</v>
          </cell>
          <cell r="B416" t="str">
            <v>Pengana Emerging Companies Fund</v>
          </cell>
          <cell r="D416">
            <v>1.3300000000000001E-2</v>
          </cell>
          <cell r="E416">
            <v>1.9900000000000001E-2</v>
          </cell>
        </row>
        <row r="417">
          <cell r="A417" t="str">
            <v>PER0556AU</v>
          </cell>
          <cell r="B417" t="str">
            <v xml:space="preserve">Perpetual Diversifed Real Return Fund </v>
          </cell>
          <cell r="D417">
            <v>9.7999999999999997E-3</v>
          </cell>
          <cell r="E417">
            <v>9.7999999999999997E-3</v>
          </cell>
        </row>
        <row r="418">
          <cell r="A418" t="str">
            <v>PER0634AU</v>
          </cell>
          <cell r="B418" t="str">
            <v>AQR Wholesale Managed Futures Fund</v>
          </cell>
          <cell r="D418">
            <v>1.2E-2</v>
          </cell>
          <cell r="E418">
            <v>1.2E-2</v>
          </cell>
        </row>
        <row r="419">
          <cell r="A419" t="str">
            <v>PER0727AU</v>
          </cell>
          <cell r="B419" t="str">
            <v>JP Morgan Global Strategic Bond Fund</v>
          </cell>
          <cell r="D419">
            <v>5.0000000000000001E-3</v>
          </cell>
          <cell r="E419">
            <v>5.0000000000000001E-3</v>
          </cell>
        </row>
        <row r="420">
          <cell r="A420" t="str">
            <v>PIC6396AU</v>
          </cell>
          <cell r="B420" t="str">
            <v>PIMCO ESG Global Bond Fund - Wholesale Class</v>
          </cell>
          <cell r="D420">
            <v>8.1000000000000013E-3</v>
          </cell>
          <cell r="E420">
            <v>8.1000000000000013E-3</v>
          </cell>
        </row>
        <row r="421">
          <cell r="A421" t="str">
            <v>PIM4806AU</v>
          </cell>
          <cell r="B421" t="str">
            <v>Melior Australian Impact Fund</v>
          </cell>
          <cell r="D421">
            <v>1.2E-2</v>
          </cell>
          <cell r="E421">
            <v>1.2E-2</v>
          </cell>
        </row>
        <row r="422">
          <cell r="A422" t="str">
            <v>PIXX</v>
          </cell>
          <cell r="B422" t="str">
            <v>Platinum International Fund</v>
          </cell>
          <cell r="C422">
            <v>1.7600000000000001E-2</v>
          </cell>
          <cell r="D422" t="e">
            <v>#N/A</v>
          </cell>
          <cell r="E422">
            <v>1.7600000000000001E-2</v>
          </cell>
        </row>
        <row r="423">
          <cell r="A423" t="str">
            <v>PLA0001AU</v>
          </cell>
          <cell r="B423" t="str">
            <v>Platinum European Fund</v>
          </cell>
          <cell r="D423">
            <v>1.41E-2</v>
          </cell>
          <cell r="E423">
            <v>1.41E-2</v>
          </cell>
        </row>
        <row r="424">
          <cell r="A424" t="str">
            <v>PLA0002AU</v>
          </cell>
          <cell r="B424" t="str">
            <v>Platinum International Fund</v>
          </cell>
          <cell r="D424">
            <v>1.41E-2</v>
          </cell>
          <cell r="E424">
            <v>1.41E-2</v>
          </cell>
        </row>
        <row r="425">
          <cell r="A425" t="str">
            <v>PLA0003AU</v>
          </cell>
          <cell r="B425" t="str">
            <v>Platinum Japan Fund</v>
          </cell>
          <cell r="D425">
            <v>1.37E-2</v>
          </cell>
          <cell r="E425">
            <v>1.37E-2</v>
          </cell>
        </row>
        <row r="426">
          <cell r="A426" t="str">
            <v>PLA0004AU</v>
          </cell>
          <cell r="B426" t="str">
            <v>Platinum Asia Fund</v>
          </cell>
          <cell r="D426">
            <v>1.3600000000000001E-2</v>
          </cell>
          <cell r="E426">
            <v>1.3600000000000001E-2</v>
          </cell>
        </row>
        <row r="427">
          <cell r="A427" t="str">
            <v>PLA0100AU</v>
          </cell>
          <cell r="B427" t="str">
            <v>Platinum International Brands Fund</v>
          </cell>
          <cell r="D427">
            <v>1.5300000000000001E-2</v>
          </cell>
          <cell r="E427">
            <v>1.5300000000000001E-2</v>
          </cell>
        </row>
        <row r="428">
          <cell r="A428" t="str">
            <v>PLA0101AU</v>
          </cell>
          <cell r="B428" t="str">
            <v>Platinum International Technology Fund</v>
          </cell>
          <cell r="D428">
            <v>1.3600000000000001E-2</v>
          </cell>
          <cell r="E428">
            <v>1.3600000000000001E-2</v>
          </cell>
        </row>
        <row r="429">
          <cell r="A429" t="str">
            <v>PMC0100AU</v>
          </cell>
          <cell r="B429" t="str">
            <v>PM Capital Global Companies Fund</v>
          </cell>
          <cell r="D429">
            <v>1.1200000000000002E-2</v>
          </cell>
          <cell r="E429">
            <v>2.1000000000000001E-2</v>
          </cell>
        </row>
        <row r="430">
          <cell r="A430" t="str">
            <v>PMC0101AU</v>
          </cell>
          <cell r="B430" t="str">
            <v>PM Capital Australian Companies Fund</v>
          </cell>
          <cell r="D430">
            <v>1.1000000000000001E-2</v>
          </cell>
          <cell r="E430">
            <v>1.9900000000000001E-2</v>
          </cell>
        </row>
        <row r="431">
          <cell r="A431" t="str">
            <v>PMC0103AU</v>
          </cell>
          <cell r="B431" t="str">
            <v>PM Capital Enhanced Yield Fund</v>
          </cell>
          <cell r="D431">
            <v>5.5000000000000005E-3</v>
          </cell>
          <cell r="E431">
            <v>9.9000000000000008E-3</v>
          </cell>
        </row>
        <row r="432">
          <cell r="A432" t="str">
            <v>PPL0036AU</v>
          </cell>
          <cell r="B432" t="str">
            <v>Intermede Global Equities Fund</v>
          </cell>
          <cell r="D432">
            <v>9.8999999999999991E-3</v>
          </cell>
          <cell r="E432">
            <v>9.8999999999999991E-3</v>
          </cell>
        </row>
        <row r="433">
          <cell r="A433" t="str">
            <v>PPL0106AU</v>
          </cell>
          <cell r="B433" t="str">
            <v>Antares High Growth Shares Fund</v>
          </cell>
          <cell r="D433">
            <v>1.0500000000000001E-2</v>
          </cell>
          <cell r="E433">
            <v>1.1300000000000001E-2</v>
          </cell>
        </row>
        <row r="434">
          <cell r="A434" t="str">
            <v>PPL0115AU</v>
          </cell>
          <cell r="B434" t="str">
            <v>Antares Elite Opportunities Fund</v>
          </cell>
          <cell r="D434">
            <v>6.9999999999999993E-3</v>
          </cell>
          <cell r="E434">
            <v>7.7999999999999996E-3</v>
          </cell>
        </row>
        <row r="435">
          <cell r="A435" t="str">
            <v>PVA0011AU</v>
          </cell>
          <cell r="B435" t="str">
            <v>Prime Value Growth Fund - Class B</v>
          </cell>
          <cell r="D435">
            <v>1.0200000000000001E-2</v>
          </cell>
          <cell r="E435">
            <v>1.0200000000000001E-2</v>
          </cell>
        </row>
        <row r="436">
          <cell r="A436" t="str">
            <v>PVA0022AU</v>
          </cell>
          <cell r="B436" t="str">
            <v>Prime Value Imputation Fund - Class B</v>
          </cell>
          <cell r="D436">
            <v>1.23E-2</v>
          </cell>
          <cell r="E436">
            <v>1.23E-2</v>
          </cell>
        </row>
        <row r="437">
          <cell r="A437" t="str">
            <v>PWA0822AU</v>
          </cell>
          <cell r="B437" t="str">
            <v>BlackRock Tactical Growth Fund</v>
          </cell>
          <cell r="D437">
            <v>9.1999999999999998E-3</v>
          </cell>
          <cell r="E437">
            <v>9.1999999999999998E-3</v>
          </cell>
        </row>
        <row r="438">
          <cell r="A438" t="str">
            <v>PWA0823AU</v>
          </cell>
          <cell r="B438" t="str">
            <v>BlackRock Wholesale Australian Share^</v>
          </cell>
          <cell r="D438">
            <v>9.4999999999999998E-3</v>
          </cell>
          <cell r="E438">
            <v>9.4999999999999998E-3</v>
          </cell>
        </row>
        <row r="439">
          <cell r="A439" t="str">
            <v>QAU</v>
          </cell>
          <cell r="B439" t="str">
            <v xml:space="preserve">BetaShares Gold Bullion ETF (A$ Hedged)            </v>
          </cell>
          <cell r="C439">
            <v>5.8999999999999999E-3</v>
          </cell>
          <cell r="D439" t="e">
            <v>#N/A</v>
          </cell>
          <cell r="E439">
            <v>5.8999999999999999E-3</v>
          </cell>
        </row>
        <row r="440">
          <cell r="A440" t="str">
            <v>QMIX</v>
          </cell>
          <cell r="B440" t="str">
            <v xml:space="preserve">SPDR MSCI World Quality Mix Fund </v>
          </cell>
          <cell r="C440">
            <v>4.0000000000000001E-3</v>
          </cell>
          <cell r="D440" t="e">
            <v>#N/A</v>
          </cell>
          <cell r="E440">
            <v>4.0000000000000001E-3</v>
          </cell>
        </row>
        <row r="441">
          <cell r="A441" t="str">
            <v>QOZ</v>
          </cell>
          <cell r="B441" t="str">
            <v>BetaShares FTSE RAFI Australia 200 ETF</v>
          </cell>
          <cell r="C441">
            <v>4.0000000000000001E-3</v>
          </cell>
          <cell r="D441" t="e">
            <v>#N/A</v>
          </cell>
          <cell r="E441">
            <v>4.0000000000000001E-3</v>
          </cell>
        </row>
        <row r="442">
          <cell r="A442" t="str">
            <v>QPON</v>
          </cell>
          <cell r="B442" t="str">
            <v>BetaShares Australian Bank Senior Floating Rate Bond ETF</v>
          </cell>
          <cell r="C442">
            <v>2.2000000000000001E-3</v>
          </cell>
          <cell r="D442" t="e">
            <v>#N/A</v>
          </cell>
          <cell r="E442">
            <v>2.2000000000000001E-3</v>
          </cell>
        </row>
        <row r="443">
          <cell r="A443" t="str">
            <v>QUAL</v>
          </cell>
          <cell r="B443" t="str">
            <v>VanEck Vectors MSCI World ex Australia Quality ETF</v>
          </cell>
          <cell r="C443">
            <v>4.0000000000000001E-3</v>
          </cell>
          <cell r="D443" t="e">
            <v>#N/A</v>
          </cell>
          <cell r="E443">
            <v>4.0000000000000001E-3</v>
          </cell>
        </row>
        <row r="444">
          <cell r="A444" t="str">
            <v>QUS</v>
          </cell>
          <cell r="B444" t="str">
            <v>BetaShares S&amp;P 500 Equal Weight ETF</v>
          </cell>
          <cell r="C444">
            <v>2.8999999999999998E-3</v>
          </cell>
          <cell r="D444" t="e">
            <v>#N/A</v>
          </cell>
          <cell r="E444">
            <v>2.8999999999999998E-3</v>
          </cell>
        </row>
        <row r="445">
          <cell r="A445" t="str">
            <v>REIT</v>
          </cell>
          <cell r="B445" t="str">
            <v>VanEck Vectors FTSE International Property (Hedged) ETF</v>
          </cell>
          <cell r="C445">
            <v>4.3E-3</v>
          </cell>
          <cell r="D445" t="e">
            <v>#N/A</v>
          </cell>
          <cell r="E445">
            <v>4.3E-3</v>
          </cell>
        </row>
        <row r="446">
          <cell r="A446" t="str">
            <v>RFA0025AU</v>
          </cell>
          <cell r="B446" t="str">
            <v>Pendal Horizon Sustainable Australian Share Fund</v>
          </cell>
          <cell r="D446">
            <v>9.4999999999999998E-3</v>
          </cell>
          <cell r="E446">
            <v>9.4999999999999998E-3</v>
          </cell>
        </row>
        <row r="447">
          <cell r="A447" t="str">
            <v>RFA0059AU</v>
          </cell>
          <cell r="B447" t="str">
            <v>Pendal Focus Australian Share Fund</v>
          </cell>
          <cell r="D447">
            <v>7.4999999999999997E-3</v>
          </cell>
          <cell r="E447">
            <v>8.8999999999999999E-3</v>
          </cell>
        </row>
        <row r="448">
          <cell r="A448" t="str">
            <v>RFA0103AU</v>
          </cell>
          <cell r="B448" t="str">
            <v>Pendal Imputation Fund</v>
          </cell>
          <cell r="D448">
            <v>9.0000000000000011E-3</v>
          </cell>
          <cell r="E448">
            <v>9.0000000000000011E-3</v>
          </cell>
        </row>
        <row r="449">
          <cell r="A449" t="str">
            <v>RFA0811AU</v>
          </cell>
          <cell r="B449" t="str">
            <v xml:space="preserve">Pendal Sustainable Conservative Fund </v>
          </cell>
          <cell r="D449">
            <v>6.9999999999999993E-3</v>
          </cell>
          <cell r="E449">
            <v>6.9999999999999993E-3</v>
          </cell>
        </row>
        <row r="450">
          <cell r="A450" t="str">
            <v>RFA0813AU</v>
          </cell>
          <cell r="B450" t="str">
            <v>Pendal Fixed Interest Fund</v>
          </cell>
          <cell r="D450">
            <v>4.5000000000000005E-3</v>
          </cell>
          <cell r="E450">
            <v>4.5000000000000005E-3</v>
          </cell>
        </row>
        <row r="451">
          <cell r="A451" t="str">
            <v>RFA0815AU</v>
          </cell>
          <cell r="B451" t="str">
            <v>Pendal Active Balanced Fund</v>
          </cell>
          <cell r="D451">
            <v>9.4999999999999998E-3</v>
          </cell>
          <cell r="E451">
            <v>9.4999999999999998E-3</v>
          </cell>
        </row>
        <row r="452">
          <cell r="A452" t="str">
            <v>RFA0817AU</v>
          </cell>
          <cell r="B452" t="str">
            <v>Pendal Property Investment Fund</v>
          </cell>
          <cell r="D452">
            <v>6.5000000000000006E-3</v>
          </cell>
          <cell r="E452">
            <v>6.5000000000000006E-3</v>
          </cell>
        </row>
        <row r="453">
          <cell r="A453" t="str">
            <v>RFA0818AU</v>
          </cell>
          <cell r="B453" t="str">
            <v>Pendal Australian Share Fund</v>
          </cell>
          <cell r="D453">
            <v>7.9000000000000008E-3</v>
          </cell>
          <cell r="E453">
            <v>7.9000000000000008E-3</v>
          </cell>
        </row>
        <row r="454">
          <cell r="A454" t="str">
            <v>RFA0819AU</v>
          </cell>
          <cell r="B454" t="str">
            <v xml:space="preserve">Pendal Smaller Companies Fund </v>
          </cell>
          <cell r="D454">
            <v>1.24E-2</v>
          </cell>
          <cell r="E454">
            <v>1.24E-2</v>
          </cell>
        </row>
        <row r="455">
          <cell r="A455" t="str">
            <v>RFA0821AU</v>
          </cell>
          <cell r="B455" t="str">
            <v>Pendal Concentrated Global Share Fund No.2</v>
          </cell>
          <cell r="D455">
            <v>9.0000000000000011E-3</v>
          </cell>
          <cell r="E455">
            <v>9.0000000000000011E-3</v>
          </cell>
        </row>
        <row r="456">
          <cell r="A456" t="str">
            <v>RIM0001AU</v>
          </cell>
          <cell r="B456" t="str">
            <v xml:space="preserve">Russell Investments Balanced Fund Class A </v>
          </cell>
          <cell r="D456">
            <v>8.6999999999999994E-3</v>
          </cell>
          <cell r="E456">
            <v>8.7999999999999988E-3</v>
          </cell>
        </row>
        <row r="457">
          <cell r="A457" t="str">
            <v>RIM0002AU</v>
          </cell>
          <cell r="B457" t="str">
            <v xml:space="preserve">Russell Investments Conservative Fund Class A </v>
          </cell>
          <cell r="D457">
            <v>7.0999999999999995E-3</v>
          </cell>
          <cell r="E457">
            <v>7.1999999999999998E-3</v>
          </cell>
        </row>
        <row r="458">
          <cell r="A458" t="str">
            <v>RIM0003AU</v>
          </cell>
          <cell r="B458" t="str">
            <v xml:space="preserve">Russell Investments Diversified 50 Fund Class A </v>
          </cell>
          <cell r="D458">
            <v>8.1000000000000013E-3</v>
          </cell>
          <cell r="E458">
            <v>8.2000000000000007E-3</v>
          </cell>
        </row>
        <row r="459">
          <cell r="A459" t="str">
            <v>RIM0004AU</v>
          </cell>
          <cell r="B459" t="str">
            <v xml:space="preserve">Russell Investments Growth Fund Class A </v>
          </cell>
          <cell r="D459">
            <v>9.4999999999999998E-3</v>
          </cell>
          <cell r="E459">
            <v>9.5999999999999992E-3</v>
          </cell>
        </row>
        <row r="460">
          <cell r="A460" t="str">
            <v>RIM0006AU</v>
          </cell>
          <cell r="B460" t="str">
            <v xml:space="preserve">Russell Australian Shares Fund Class A </v>
          </cell>
          <cell r="D460">
            <v>8.3999999999999995E-3</v>
          </cell>
          <cell r="E460">
            <v>8.3999999999999995E-3</v>
          </cell>
        </row>
        <row r="461">
          <cell r="A461" t="str">
            <v>RIM0008AU</v>
          </cell>
          <cell r="B461" t="str">
            <v xml:space="preserve">Russell International Shares Fund Class A </v>
          </cell>
          <cell r="D461">
            <v>1.04E-2</v>
          </cell>
          <cell r="E461">
            <v>1.04E-2</v>
          </cell>
        </row>
        <row r="462">
          <cell r="A462" t="str">
            <v>RIM0009AU</v>
          </cell>
          <cell r="B462" t="str">
            <v xml:space="preserve">Russell International Shares Fund - $A Hedged Class A </v>
          </cell>
          <cell r="D462">
            <v>1.09E-2</v>
          </cell>
          <cell r="E462">
            <v>1.09E-2</v>
          </cell>
        </row>
        <row r="463">
          <cell r="A463" t="str">
            <v>RIM0011AU</v>
          </cell>
          <cell r="B463" t="str">
            <v>Russell Investments Balanced Fund Class C</v>
          </cell>
          <cell r="D463">
            <v>8.6999999999999994E-3</v>
          </cell>
          <cell r="E463">
            <v>8.7999999999999988E-3</v>
          </cell>
        </row>
        <row r="464">
          <cell r="A464" t="str">
            <v>RIM0012AU</v>
          </cell>
          <cell r="B464" t="str">
            <v>Russell Investments Conservative Fund Class C</v>
          </cell>
          <cell r="D464">
            <v>7.0999999999999995E-3</v>
          </cell>
          <cell r="E464">
            <v>7.1999999999999998E-3</v>
          </cell>
        </row>
        <row r="465">
          <cell r="A465" t="str">
            <v>RIM0013AU</v>
          </cell>
          <cell r="B465" t="str">
            <v>Russell Investments Diversified 50 Fund Class C</v>
          </cell>
          <cell r="D465">
            <v>8.1000000000000013E-3</v>
          </cell>
          <cell r="E465">
            <v>8.2000000000000007E-3</v>
          </cell>
        </row>
        <row r="466">
          <cell r="A466" t="str">
            <v>RIM0014AU</v>
          </cell>
          <cell r="B466" t="str">
            <v>Russell Investments Growth Fund Class C</v>
          </cell>
          <cell r="D466">
            <v>9.4999999999999998E-3</v>
          </cell>
          <cell r="E466">
            <v>9.5999999999999992E-3</v>
          </cell>
        </row>
        <row r="467">
          <cell r="A467" t="str">
            <v>RIM0015AU</v>
          </cell>
          <cell r="B467" t="str">
            <v>Russell Investments Australian Shares Fund Class C</v>
          </cell>
          <cell r="D467">
            <v>8.3999999999999995E-3</v>
          </cell>
          <cell r="E467">
            <v>8.3999999999999995E-3</v>
          </cell>
        </row>
        <row r="468">
          <cell r="A468" t="str">
            <v>RIM0016AU</v>
          </cell>
          <cell r="B468" t="str">
            <v>Russell Investments International Shares Fund Class C</v>
          </cell>
          <cell r="D468">
            <v>1.04E-2</v>
          </cell>
          <cell r="E468">
            <v>1.04E-2</v>
          </cell>
        </row>
        <row r="469">
          <cell r="A469" t="str">
            <v>RIM0017AU</v>
          </cell>
          <cell r="B469" t="str">
            <v>Russell Investments International Shares Fund - $A Hedged Class C</v>
          </cell>
          <cell r="D469">
            <v>1.09E-2</v>
          </cell>
          <cell r="E469">
            <v>1.09E-2</v>
          </cell>
        </row>
        <row r="470">
          <cell r="A470" t="str">
            <v>RIM0018AU</v>
          </cell>
          <cell r="B470" t="str">
            <v>Ventura Wholesale Conservative Fund</v>
          </cell>
          <cell r="D470">
            <v>7.0999999999999995E-3</v>
          </cell>
          <cell r="E470">
            <v>7.1999999999999998E-3</v>
          </cell>
        </row>
        <row r="471">
          <cell r="A471" t="str">
            <v>RIM0019AU</v>
          </cell>
          <cell r="B471" t="str">
            <v>Ventura Wholesale Diversified 50 Fund</v>
          </cell>
          <cell r="D471">
            <v>8.1000000000000013E-3</v>
          </cell>
          <cell r="E471">
            <v>8.2000000000000007E-3</v>
          </cell>
        </row>
        <row r="472">
          <cell r="A472" t="str">
            <v>RIM0020AU</v>
          </cell>
          <cell r="B472" t="str">
            <v>Ventura Wholesale Growth 70 Fund</v>
          </cell>
          <cell r="D472">
            <v>8.6999999999999994E-3</v>
          </cell>
          <cell r="E472">
            <v>8.7999999999999988E-3</v>
          </cell>
        </row>
        <row r="473">
          <cell r="A473" t="str">
            <v>RIM0023AU</v>
          </cell>
          <cell r="B473" t="str">
            <v>Russell Investments Portfolio Series - Conservative</v>
          </cell>
          <cell r="D473">
            <v>8.0000000000000002E-3</v>
          </cell>
          <cell r="E473">
            <v>8.0999999999999996E-3</v>
          </cell>
        </row>
        <row r="474">
          <cell r="A474" t="str">
            <v>RIM0024AU</v>
          </cell>
          <cell r="B474" t="str">
            <v>Russell Investments Portfolio Series - Balanced</v>
          </cell>
          <cell r="D474">
            <v>9.0000000000000011E-3</v>
          </cell>
          <cell r="E474">
            <v>9.1000000000000004E-3</v>
          </cell>
        </row>
        <row r="475">
          <cell r="A475" t="str">
            <v>RIM0025AU</v>
          </cell>
          <cell r="B475" t="str">
            <v>Russell Portfolio Series - Growth</v>
          </cell>
          <cell r="D475">
            <v>9.7000000000000003E-3</v>
          </cell>
          <cell r="E475">
            <v>9.7999999999999997E-3</v>
          </cell>
        </row>
        <row r="476">
          <cell r="A476" t="str">
            <v>RIM0029AU</v>
          </cell>
          <cell r="B476" t="str">
            <v>Russell Australian Opportunities Fund</v>
          </cell>
          <cell r="D476">
            <v>1.11E-2</v>
          </cell>
          <cell r="E476">
            <v>1.2400000000000001E-2</v>
          </cell>
        </row>
        <row r="477">
          <cell r="A477" t="str">
            <v>RIM0030AU</v>
          </cell>
          <cell r="B477" t="str">
            <v>Russell Investments High Growth Fund Class C</v>
          </cell>
          <cell r="D477">
            <v>1.04E-2</v>
          </cell>
          <cell r="E477">
            <v>1.0699999999999999E-2</v>
          </cell>
        </row>
        <row r="478">
          <cell r="A478" t="str">
            <v>RIM0031AU</v>
          </cell>
          <cell r="B478" t="str">
            <v>Russell International Property Securities Fund $A Hedged</v>
          </cell>
          <cell r="D478">
            <v>9.1999999999999998E-3</v>
          </cell>
          <cell r="E478">
            <v>9.1999999999999998E-3</v>
          </cell>
        </row>
        <row r="479">
          <cell r="A479" t="str">
            <v>RIM0032AU</v>
          </cell>
          <cell r="B479" t="str">
            <v>Russell Global Opportunities Fund</v>
          </cell>
          <cell r="D479">
            <v>1.1200000000000002E-2</v>
          </cell>
          <cell r="E479">
            <v>1.1200000000000002E-2</v>
          </cell>
        </row>
        <row r="480">
          <cell r="A480" t="str">
            <v>RIM0034AU</v>
          </cell>
          <cell r="B480" t="str">
            <v xml:space="preserve">Russell High Growth Fund Class A </v>
          </cell>
          <cell r="D480">
            <v>1.04E-2</v>
          </cell>
          <cell r="E480">
            <v>1.0699999999999999E-2</v>
          </cell>
        </row>
        <row r="481">
          <cell r="A481" t="str">
            <v>RIM0042AU</v>
          </cell>
          <cell r="B481" t="str">
            <v>Russell Global Listed Infrastructure Fund - $A Hedged</v>
          </cell>
          <cell r="D481">
            <v>1.18E-2</v>
          </cell>
          <cell r="E481">
            <v>1.18E-2</v>
          </cell>
        </row>
        <row r="482">
          <cell r="A482" t="str">
            <v>RIM0087AU</v>
          </cell>
          <cell r="B482" t="str">
            <v>Russell Investments Multi-Asset Growth Strategy Fund Plus</v>
          </cell>
          <cell r="D482">
            <v>1.0700000000000001E-2</v>
          </cell>
          <cell r="E482">
            <v>1.11E-2</v>
          </cell>
        </row>
        <row r="483">
          <cell r="A483" t="str">
            <v>RIM0089AU</v>
          </cell>
          <cell r="B483" t="str">
            <v>Russell Investments Multi-Asset Income Strategy Fund</v>
          </cell>
          <cell r="D483">
            <v>8.3999999999999995E-3</v>
          </cell>
          <cell r="E483">
            <v>8.4999999999999989E-3</v>
          </cell>
        </row>
        <row r="484">
          <cell r="A484" t="str">
            <v>ROBO</v>
          </cell>
          <cell r="B484" t="str">
            <v>ETFS ROBO Global Robotics and Automation ETF</v>
          </cell>
          <cell r="C484">
            <v>6.8999999999999999E-3</v>
          </cell>
          <cell r="D484" t="e">
            <v>#N/A</v>
          </cell>
          <cell r="E484">
            <v>6.8999999999999999E-3</v>
          </cell>
        </row>
        <row r="485">
          <cell r="A485" t="str">
            <v>SBC0007AU</v>
          </cell>
          <cell r="B485" t="str">
            <v>UBS Diversified Fixed Income Fund</v>
          </cell>
          <cell r="D485">
            <v>5.5000000000000005E-3</v>
          </cell>
          <cell r="E485">
            <v>5.5000000000000005E-3</v>
          </cell>
        </row>
        <row r="486">
          <cell r="A486" t="str">
            <v>SBC0811AU</v>
          </cell>
          <cell r="B486" t="str">
            <v>UBS Cash Fund</v>
          </cell>
          <cell r="D486">
            <v>2E-3</v>
          </cell>
          <cell r="E486">
            <v>2E-3</v>
          </cell>
        </row>
        <row r="487">
          <cell r="A487" t="str">
            <v>SBC0812AU</v>
          </cell>
          <cell r="B487" t="str">
            <v>UBS Short-Term Fixed Income Fund</v>
          </cell>
          <cell r="D487">
            <v>2E-3</v>
          </cell>
          <cell r="E487">
            <v>2E-3</v>
          </cell>
        </row>
        <row r="488">
          <cell r="A488" t="str">
            <v>SBC0813AU</v>
          </cell>
          <cell r="B488" t="str">
            <v>UBS Australian Bond Fund</v>
          </cell>
          <cell r="D488">
            <v>4.5000000000000005E-3</v>
          </cell>
          <cell r="E488">
            <v>4.5000000000000005E-3</v>
          </cell>
        </row>
        <row r="489">
          <cell r="A489" t="str">
            <v>SBC0814AU</v>
          </cell>
          <cell r="B489" t="str">
            <v>UBS Defensive Investment Fund</v>
          </cell>
          <cell r="D489">
            <v>9.0000000000000011E-3</v>
          </cell>
          <cell r="E489">
            <v>9.0000000000000011E-3</v>
          </cell>
        </row>
        <row r="490">
          <cell r="A490" t="str">
            <v>SBC0815AU</v>
          </cell>
          <cell r="B490" t="str">
            <v>UBS Balanced Investment Fund</v>
          </cell>
          <cell r="D490">
            <v>0.01</v>
          </cell>
          <cell r="E490">
            <v>0.01</v>
          </cell>
        </row>
        <row r="491">
          <cell r="A491" t="str">
            <v>SBC0816AU</v>
          </cell>
          <cell r="B491" t="str">
            <v>UBS Property Securities Fund</v>
          </cell>
          <cell r="D491">
            <v>8.5000000000000006E-3</v>
          </cell>
          <cell r="E491">
            <v>8.5000000000000006E-3</v>
          </cell>
        </row>
        <row r="492">
          <cell r="A492" t="str">
            <v>SBC0817AU</v>
          </cell>
          <cell r="B492" t="str">
            <v>UBS Australian Share Fund</v>
          </cell>
          <cell r="D492">
            <v>8.0000000000000002E-3</v>
          </cell>
          <cell r="E492">
            <v>8.0000000000000002E-3</v>
          </cell>
        </row>
        <row r="493">
          <cell r="A493" t="str">
            <v>SBC0819AU</v>
          </cell>
          <cell r="B493" t="str">
            <v>UBS International Bond Fund</v>
          </cell>
          <cell r="D493">
            <v>4.8999999999999998E-3</v>
          </cell>
          <cell r="E493">
            <v>4.8999999999999998E-3</v>
          </cell>
        </row>
        <row r="494">
          <cell r="A494" t="str">
            <v>SBC0822AU</v>
          </cell>
          <cell r="B494" t="str">
            <v>UBS International Share^^</v>
          </cell>
          <cell r="D494">
            <v>0.01</v>
          </cell>
          <cell r="E494">
            <v>0.01</v>
          </cell>
        </row>
        <row r="495">
          <cell r="A495" t="str">
            <v>SCH0002AU</v>
          </cell>
          <cell r="B495" t="str">
            <v>Schroder Australian Equity Fund</v>
          </cell>
          <cell r="D495">
            <v>6.1999999999999998E-3</v>
          </cell>
          <cell r="E495">
            <v>6.1999999999999998E-3</v>
          </cell>
        </row>
        <row r="496">
          <cell r="A496" t="str">
            <v>SCH0010AU</v>
          </cell>
          <cell r="B496" t="str">
            <v>Schroder Strategic Growth Fund - Professional Class</v>
          </cell>
          <cell r="D496">
            <v>6.0999999999999995E-3</v>
          </cell>
          <cell r="E496">
            <v>6.0999999999999995E-3</v>
          </cell>
        </row>
        <row r="497">
          <cell r="A497" t="str">
            <v>SCH0028AU</v>
          </cell>
          <cell r="B497" t="str">
            <v>Schroder Fixed Income Fund - Wholesale Class</v>
          </cell>
          <cell r="D497">
            <v>4.5999999999999999E-3</v>
          </cell>
          <cell r="E497">
            <v>4.7000000000000002E-3</v>
          </cell>
        </row>
        <row r="498">
          <cell r="A498" t="str">
            <v>SCH0032AU</v>
          </cell>
          <cell r="B498" t="str">
            <v>Schroder Global Value Fund (Hedged)</v>
          </cell>
          <cell r="D498">
            <v>7.4999999999999997E-3</v>
          </cell>
          <cell r="E498">
            <v>7.4999999999999997E-3</v>
          </cell>
        </row>
        <row r="499">
          <cell r="A499" t="str">
            <v>SCH0047AU</v>
          </cell>
          <cell r="B499" t="str">
            <v>Schroder Real Return Fund</v>
          </cell>
          <cell r="D499">
            <v>8.6999999999999994E-3</v>
          </cell>
          <cell r="E499">
            <v>8.7999999999999988E-3</v>
          </cell>
        </row>
        <row r="500">
          <cell r="A500" t="str">
            <v>SCH0101AU</v>
          </cell>
          <cell r="B500" t="str">
            <v>Schroder Wholesale Australian Equity Fund</v>
          </cell>
          <cell r="D500">
            <v>8.0000000000000002E-3</v>
          </cell>
          <cell r="E500">
            <v>8.0000000000000002E-3</v>
          </cell>
        </row>
        <row r="501">
          <cell r="A501" t="str">
            <v>SCH0102AU</v>
          </cell>
          <cell r="B501" t="str">
            <v>Schroder Sustainable Growth Fund</v>
          </cell>
          <cell r="D501">
            <v>8.6999999999999994E-3</v>
          </cell>
          <cell r="E501">
            <v>8.6999999999999994E-3</v>
          </cell>
        </row>
        <row r="502">
          <cell r="A502" t="str">
            <v>SCH0103AU</v>
          </cell>
          <cell r="B502" t="str">
            <v>Schroder Absolute Return Income Fund</v>
          </cell>
          <cell r="D502">
            <v>5.5000000000000005E-3</v>
          </cell>
          <cell r="E502">
            <v>0</v>
          </cell>
        </row>
        <row r="503">
          <cell r="A503" t="str">
            <v xml:space="preserve">SFY </v>
          </cell>
          <cell r="B503" t="str">
            <v xml:space="preserve">SPDR S&amp;P/ASX 50 </v>
          </cell>
          <cell r="C503">
            <v>2.8600000000000001E-3</v>
          </cell>
          <cell r="D503" t="e">
            <v>#N/A</v>
          </cell>
          <cell r="E503">
            <v>2.8600000000000001E-3</v>
          </cell>
        </row>
        <row r="504">
          <cell r="A504" t="str">
            <v>SLF</v>
          </cell>
          <cell r="B504" t="str">
            <v>SPDR S&amp;P/ASX 200 Listed Property</v>
          </cell>
          <cell r="C504">
            <v>4.0000000000000001E-3</v>
          </cell>
          <cell r="D504" t="e">
            <v>#N/A</v>
          </cell>
          <cell r="E504">
            <v>4.0000000000000001E-3</v>
          </cell>
        </row>
        <row r="505">
          <cell r="A505" t="str">
            <v>SLT2171AU</v>
          </cell>
          <cell r="B505" t="str">
            <v>Nanuk New World Fund</v>
          </cell>
          <cell r="D505">
            <v>1.1000000000000001E-2</v>
          </cell>
          <cell r="E505">
            <v>1.1000000000000001E-2</v>
          </cell>
        </row>
        <row r="506">
          <cell r="A506" t="str">
            <v>SLT2562AU</v>
          </cell>
          <cell r="B506" t="str">
            <v>Smarter Money Long-Short Credit Fund</v>
          </cell>
          <cell r="D506">
            <v>0.01</v>
          </cell>
          <cell r="E506">
            <v>1.8500000000000003E-2</v>
          </cell>
        </row>
        <row r="507">
          <cell r="A507" t="str">
            <v>SMAANT01S</v>
          </cell>
          <cell r="B507" t="str">
            <v>Antares Core Opportunities</v>
          </cell>
          <cell r="C507">
            <v>6.1999999999999998E-3</v>
          </cell>
          <cell r="D507" t="e">
            <v>#N/A</v>
          </cell>
          <cell r="E507">
            <v>6.1999999999999998E-3</v>
          </cell>
        </row>
        <row r="508">
          <cell r="A508" t="str">
            <v>SMAANT02S</v>
          </cell>
          <cell r="B508" t="str">
            <v>Antares Dividend Builder</v>
          </cell>
          <cell r="C508">
            <v>4.5999999999999999E-3</v>
          </cell>
          <cell r="D508" t="e">
            <v>#N/A</v>
          </cell>
          <cell r="E508">
            <v>4.5999999999999999E-3</v>
          </cell>
        </row>
        <row r="509">
          <cell r="A509" t="str">
            <v>SMABLK01S</v>
          </cell>
          <cell r="B509" t="str">
            <v>BlackRock iShares Enhanced Strategic Aggressive</v>
          </cell>
          <cell r="C509">
            <v>3.8400000000000001E-3</v>
          </cell>
          <cell r="D509" t="e">
            <v>#N/A</v>
          </cell>
          <cell r="E509">
            <v>3.8400000000000001E-3</v>
          </cell>
        </row>
        <row r="510">
          <cell r="A510" t="str">
            <v>SMABLK02S</v>
          </cell>
          <cell r="B510" t="str">
            <v>BlackRock iShares Enhanced Strategic Growth</v>
          </cell>
          <cell r="C510">
            <v>3.7799999999999999E-3</v>
          </cell>
          <cell r="D510" t="e">
            <v>#N/A</v>
          </cell>
          <cell r="E510">
            <v>3.7799999999999999E-3</v>
          </cell>
        </row>
        <row r="511">
          <cell r="A511" t="str">
            <v>SMABLK03S</v>
          </cell>
          <cell r="B511" t="str">
            <v>BlackRock iShares Enhanced Strategic Balanced</v>
          </cell>
          <cell r="C511">
            <v>3.7499999999999999E-3</v>
          </cell>
          <cell r="D511" t="e">
            <v>#N/A</v>
          </cell>
          <cell r="E511">
            <v>3.7499999999999999E-3</v>
          </cell>
        </row>
        <row r="512">
          <cell r="A512" t="str">
            <v>SMABLK04S</v>
          </cell>
          <cell r="B512" t="str">
            <v>BlackRock iShares Enhanced Strategic Moderate</v>
          </cell>
          <cell r="C512">
            <v>3.5400000000000002E-3</v>
          </cell>
          <cell r="D512" t="e">
            <v>#N/A</v>
          </cell>
          <cell r="E512">
            <v>3.5400000000000002E-3</v>
          </cell>
        </row>
        <row r="513">
          <cell r="A513" t="str">
            <v>SMABLK05S</v>
          </cell>
          <cell r="B513" t="str">
            <v>BlackRock iShares Enhanced Strategic Conservative</v>
          </cell>
          <cell r="C513">
            <v>3.4199999999999999E-3</v>
          </cell>
          <cell r="D513" t="e">
            <v>#N/A</v>
          </cell>
          <cell r="E513">
            <v>3.4199999999999999E-3</v>
          </cell>
        </row>
        <row r="514">
          <cell r="A514" t="str">
            <v>SMADNR01S</v>
          </cell>
          <cell r="B514" t="str">
            <v>DNR Capital Australian Equities High Conviction</v>
          </cell>
          <cell r="C514">
            <v>7.4999999999999997E-3</v>
          </cell>
          <cell r="D514" t="e">
            <v>#N/A</v>
          </cell>
          <cell r="E514">
            <v>7.4999999999999997E-3</v>
          </cell>
        </row>
        <row r="515">
          <cell r="A515" t="str">
            <v>SMADNR03S</v>
          </cell>
          <cell r="B515" t="str">
            <v>DNR Capital Australian Equities Income</v>
          </cell>
          <cell r="C515">
            <v>7.4999999999999997E-3</v>
          </cell>
          <cell r="D515" t="e">
            <v>#N/A</v>
          </cell>
          <cell r="E515">
            <v>7.4999999999999997E-3</v>
          </cell>
        </row>
        <row r="516">
          <cell r="A516" t="str">
            <v>SMAIBB02S</v>
          </cell>
          <cell r="B516" t="str">
            <v>Morningstar Australian Shares Income</v>
          </cell>
          <cell r="C516">
            <v>6.6E-3</v>
          </cell>
          <cell r="D516" t="e">
            <v>#N/A</v>
          </cell>
          <cell r="E516">
            <v>6.6E-3</v>
          </cell>
        </row>
        <row r="517">
          <cell r="A517" t="str">
            <v>SMAWTC01S</v>
          </cell>
          <cell r="B517" t="str">
            <v>Wealthtrac Balanced</v>
          </cell>
          <cell r="C517">
            <v>1.048E-2</v>
          </cell>
          <cell r="D517" t="e">
            <v>#N/A</v>
          </cell>
          <cell r="E517">
            <v>1.243E-2</v>
          </cell>
        </row>
        <row r="518">
          <cell r="A518" t="str">
            <v>SMAWTC02S</v>
          </cell>
          <cell r="B518" t="str">
            <v>Wealthtrac Conservative</v>
          </cell>
          <cell r="C518">
            <v>9.0100000000000006E-3</v>
          </cell>
          <cell r="D518" t="e">
            <v>#N/A</v>
          </cell>
          <cell r="E518">
            <v>1.022E-2</v>
          </cell>
        </row>
        <row r="519">
          <cell r="A519" t="str">
            <v>SMAWTC03S</v>
          </cell>
          <cell r="B519" t="str">
            <v>Wealthtrac Growth</v>
          </cell>
          <cell r="C519">
            <v>1.0999999999999999E-2</v>
          </cell>
          <cell r="D519" t="e">
            <v>#N/A</v>
          </cell>
          <cell r="E519">
            <v>1.3069999999999998E-2</v>
          </cell>
        </row>
        <row r="520">
          <cell r="A520" t="str">
            <v>SMAWTC04S</v>
          </cell>
          <cell r="B520" t="str">
            <v xml:space="preserve">Wealthtrac High Growth </v>
          </cell>
          <cell r="C520">
            <v>1.123E-2</v>
          </cell>
          <cell r="D520" t="e">
            <v>#N/A</v>
          </cell>
          <cell r="E520">
            <v>1.3469999999999999E-2</v>
          </cell>
        </row>
        <row r="521">
          <cell r="A521" t="str">
            <v>SMAWTC05S</v>
          </cell>
          <cell r="B521" t="str">
            <v xml:space="preserve">Wealthtrac Moderate </v>
          </cell>
          <cell r="C521">
            <v>9.7999999999999997E-3</v>
          </cell>
          <cell r="D521" t="e">
            <v>#N/A</v>
          </cell>
          <cell r="E521">
            <v>1.1509999999999999E-2</v>
          </cell>
        </row>
        <row r="522">
          <cell r="A522" t="str">
            <v>SOL0001AU</v>
          </cell>
          <cell r="B522" t="str">
            <v>Solaris Core Australian Equity Fund PA</v>
          </cell>
          <cell r="D522">
            <v>0</v>
          </cell>
          <cell r="E522">
            <v>2.3999999999999998E-3</v>
          </cell>
        </row>
        <row r="523">
          <cell r="A523" t="str">
            <v>SSB0026AU</v>
          </cell>
          <cell r="B523" t="str">
            <v>Legg Mason Martin Currie Real Income Fund</v>
          </cell>
          <cell r="D523">
            <v>8.5000000000000006E-3</v>
          </cell>
          <cell r="E523">
            <v>8.5000000000000006E-3</v>
          </cell>
        </row>
        <row r="524">
          <cell r="A524" t="str">
            <v>SSB0061AU</v>
          </cell>
          <cell r="B524" t="str">
            <v>Legg Mason Martin Currie Diversified Income Fund</v>
          </cell>
          <cell r="D524">
            <v>8.0000000000000002E-3</v>
          </cell>
          <cell r="E524">
            <v>8.0000000000000002E-3</v>
          </cell>
        </row>
        <row r="525">
          <cell r="A525" t="str">
            <v>SSB0122AU</v>
          </cell>
          <cell r="B525" t="str">
            <v xml:space="preserve">Legg Mason Western Asset Australian Bond Fund </v>
          </cell>
          <cell r="D525">
            <v>4.1999999999999997E-3</v>
          </cell>
          <cell r="E525">
            <v>4.1999999999999997E-3</v>
          </cell>
        </row>
        <row r="526">
          <cell r="A526" t="str">
            <v>SSB0130AU</v>
          </cell>
          <cell r="B526" t="str">
            <v>Legg Mason Martin Currie Tactical Allocation Trust - Class A</v>
          </cell>
          <cell r="D526">
            <v>8.0000000000000002E-3</v>
          </cell>
          <cell r="E526">
            <v>8.0000000000000002E-3</v>
          </cell>
        </row>
        <row r="527">
          <cell r="A527" t="str">
            <v>SSO</v>
          </cell>
          <cell r="B527" t="str">
            <v>SPDR S&amp;P/ASX Small Ordinaries</v>
          </cell>
          <cell r="C527">
            <v>5.0000000000000001E-3</v>
          </cell>
          <cell r="D527" t="e">
            <v>#N/A</v>
          </cell>
          <cell r="E527">
            <v>5.0000000000000001E-3</v>
          </cell>
        </row>
        <row r="528">
          <cell r="A528" t="str">
            <v>SST0013AU</v>
          </cell>
          <cell r="B528" t="str">
            <v>State Street International Equities Index^^</v>
          </cell>
          <cell r="D528">
            <v>1.8E-3</v>
          </cell>
          <cell r="E528">
            <v>1.8E-3</v>
          </cell>
        </row>
        <row r="529">
          <cell r="A529" t="str">
            <v>SST0048AU</v>
          </cell>
          <cell r="B529" t="str">
            <v xml:space="preserve">State Street Australian Equity Fund </v>
          </cell>
          <cell r="D529">
            <v>6.9999999999999993E-3</v>
          </cell>
          <cell r="E529">
            <v>6.9999999999999993E-3</v>
          </cell>
        </row>
        <row r="530">
          <cell r="A530" t="str">
            <v>SST0057AU</v>
          </cell>
          <cell r="B530" t="str">
            <v>State Street Climate ESG International Equity</v>
          </cell>
          <cell r="D530">
            <v>2.3999999999999998E-3</v>
          </cell>
          <cell r="E530">
            <v>2.3999999999999998E-3</v>
          </cell>
        </row>
        <row r="531">
          <cell r="A531" t="str">
            <v>STL0101AU</v>
          </cell>
          <cell r="B531" t="str">
            <v>Sandhurst IML Industrial Share Fund</v>
          </cell>
          <cell r="D531">
            <v>0.01</v>
          </cell>
          <cell r="E531">
            <v>0.01</v>
          </cell>
        </row>
        <row r="532">
          <cell r="A532" t="str">
            <v xml:space="preserve">STW </v>
          </cell>
          <cell r="B532" t="str">
            <v xml:space="preserve">SPDR S&amp;P/ASX 200 </v>
          </cell>
          <cell r="C532">
            <v>1.2999999999999999E-3</v>
          </cell>
          <cell r="D532" t="e">
            <v>#N/A</v>
          </cell>
          <cell r="E532">
            <v>1.2999999999999999E-3</v>
          </cell>
        </row>
        <row r="533">
          <cell r="A533" t="str">
            <v>SWI1413AU</v>
          </cell>
          <cell r="B533" t="str">
            <v>WCM Quality Global Growth (Managed Fund)</v>
          </cell>
          <cell r="D533">
            <v>1.3500000000000002E-2</v>
          </cell>
          <cell r="E533">
            <v>1.5800000000000002E-2</v>
          </cell>
        </row>
        <row r="534">
          <cell r="A534" t="str">
            <v>SWI4949AU</v>
          </cell>
          <cell r="B534" t="str">
            <v>WCM Quality Global Growth (Managed Fund) Class B (hedged)</v>
          </cell>
          <cell r="D534">
            <v>1.3500000000000002E-2</v>
          </cell>
          <cell r="E534">
            <v>1.3900000000000001E-2</v>
          </cell>
        </row>
        <row r="535">
          <cell r="A535" t="str">
            <v>SYI</v>
          </cell>
          <cell r="B535" t="str">
            <v xml:space="preserve">SPDR MSCI Australia Select High Dividend </v>
          </cell>
          <cell r="C535">
            <v>3.5000000000000001E-3</v>
          </cell>
          <cell r="D535" t="e">
            <v>#N/A</v>
          </cell>
          <cell r="E535">
            <v>3.5000000000000001E-3</v>
          </cell>
        </row>
        <row r="536">
          <cell r="A536" t="str">
            <v>TECH</v>
          </cell>
          <cell r="B536" t="str">
            <v>ETFS Morningstar Global Technology ETF</v>
          </cell>
          <cell r="C536">
            <v>4.4999999999999997E-3</v>
          </cell>
          <cell r="D536" t="e">
            <v>#N/A</v>
          </cell>
          <cell r="E536">
            <v>4.4999999999999997E-3</v>
          </cell>
        </row>
        <row r="537">
          <cell r="A537" t="str">
            <v>TGP0008AU</v>
          </cell>
          <cell r="B537" t="str">
            <v>ClearBridge RARE Infrastructure Value Fund - Hedged</v>
          </cell>
          <cell r="D537">
            <v>1.03E-2</v>
          </cell>
          <cell r="E537">
            <v>1.03E-2</v>
          </cell>
        </row>
        <row r="538">
          <cell r="A538" t="str">
            <v>TGP0034AU</v>
          </cell>
          <cell r="B538" t="str">
            <v xml:space="preserve">ClearBridge RARE Infrastructure Value Fund - Unhedged </v>
          </cell>
          <cell r="D538">
            <v>9.7000000000000003E-3</v>
          </cell>
          <cell r="E538">
            <v>9.7000000000000003E-3</v>
          </cell>
        </row>
        <row r="539">
          <cell r="A539" t="str">
            <v>TYN0028AU</v>
          </cell>
          <cell r="B539" t="str">
            <v>Nikko AM Australian Share Wholesale Fund</v>
          </cell>
          <cell r="D539">
            <v>8.0000000000000002E-3</v>
          </cell>
          <cell r="E539">
            <v>8.0000000000000002E-3</v>
          </cell>
        </row>
        <row r="540">
          <cell r="A540" t="str">
            <v>TYN0104AU</v>
          </cell>
          <cell r="B540" t="str">
            <v>Nikko AM Australian Bond Fund</v>
          </cell>
          <cell r="D540">
            <v>3.0000000000000001E-3</v>
          </cell>
          <cell r="E540">
            <v>3.0000000000000001E-3</v>
          </cell>
        </row>
        <row r="541">
          <cell r="A541" t="str">
            <v>UBA</v>
          </cell>
          <cell r="B541" t="str">
            <v>UBS IQ MSCI Australia Ethical ETF</v>
          </cell>
          <cell r="C541">
            <v>1.7000000000000001E-3</v>
          </cell>
          <cell r="D541" t="e">
            <v>#N/A</v>
          </cell>
          <cell r="E541">
            <v>1.7000000000000001E-3</v>
          </cell>
        </row>
        <row r="542">
          <cell r="A542" t="str">
            <v>UBS0024AU</v>
          </cell>
          <cell r="B542" t="str">
            <v>UBS-HALO Australian Share Fund</v>
          </cell>
          <cell r="C542">
            <v>8.9999999999999993E-3</v>
          </cell>
          <cell r="D542" t="e">
            <v>#N/A</v>
          </cell>
          <cell r="E542">
            <v>8.9999999999999993E-3</v>
          </cell>
        </row>
        <row r="543">
          <cell r="A543" t="str">
            <v>UBS0036AU</v>
          </cell>
          <cell r="B543" t="str">
            <v xml:space="preserve">UBS Tactical Beta - Conservative </v>
          </cell>
          <cell r="D543">
            <v>3.9000000000000003E-3</v>
          </cell>
          <cell r="E543">
            <v>3.9000000000000003E-3</v>
          </cell>
        </row>
        <row r="544">
          <cell r="A544" t="str">
            <v>UBS0037AU</v>
          </cell>
          <cell r="B544" t="str">
            <v>UBS Tactical Beta - Growth</v>
          </cell>
          <cell r="D544">
            <v>3.4000000000000002E-3</v>
          </cell>
          <cell r="E544">
            <v>3.4000000000000002E-3</v>
          </cell>
        </row>
        <row r="545">
          <cell r="A545" t="str">
            <v>UBS0041AU</v>
          </cell>
          <cell r="B545" t="str">
            <v xml:space="preserve">UBS Tactical Beta - Balanced </v>
          </cell>
          <cell r="D545">
            <v>3.7000000000000002E-3</v>
          </cell>
          <cell r="E545">
            <v>3.7000000000000002E-3</v>
          </cell>
        </row>
        <row r="546">
          <cell r="A546" t="str">
            <v>UBU</v>
          </cell>
          <cell r="B546" t="str">
            <v>UBS IQ MSCI USA Ethical ETF</v>
          </cell>
          <cell r="C546">
            <v>2E-3</v>
          </cell>
          <cell r="D546" t="e">
            <v>#N/A</v>
          </cell>
          <cell r="E546">
            <v>2E-3</v>
          </cell>
        </row>
        <row r="547">
          <cell r="A547" t="str">
            <v>UBW</v>
          </cell>
          <cell r="B547" t="str">
            <v>UBS IQ MSCI World ex Australia Ethical ETF</v>
          </cell>
          <cell r="C547">
            <v>3.4999999999999996E-3</v>
          </cell>
          <cell r="D547" t="e">
            <v>#N/A</v>
          </cell>
          <cell r="E547">
            <v>3.4999999999999996E-3</v>
          </cell>
        </row>
        <row r="548">
          <cell r="A548" t="str">
            <v>UFM0051AU</v>
          </cell>
          <cell r="B548" t="str">
            <v>IOOF MultiMix Moderate Growth Trust</v>
          </cell>
          <cell r="D548">
            <v>8.5000000000000006E-3</v>
          </cell>
          <cell r="E548">
            <v>9.1000000000000004E-3</v>
          </cell>
        </row>
        <row r="549">
          <cell r="A549" t="str">
            <v>USD</v>
          </cell>
          <cell r="B549" t="str">
            <v>BetaShares U.S Dollar ETF</v>
          </cell>
          <cell r="C549">
            <v>4.4999999999999997E-3</v>
          </cell>
          <cell r="D549" t="e">
            <v>#N/A</v>
          </cell>
          <cell r="E549">
            <v>4.4999999999999997E-3</v>
          </cell>
        </row>
        <row r="550">
          <cell r="A550" t="str">
            <v>VACF</v>
          </cell>
          <cell r="B550" t="str">
            <v>Vanguard Australian Corporate Fixed Interest Index ETF</v>
          </cell>
          <cell r="C550">
            <v>2.5999999999999999E-3</v>
          </cell>
          <cell r="D550" t="e">
            <v>#N/A</v>
          </cell>
          <cell r="E550">
            <v>2.5999999999999999E-3</v>
          </cell>
        </row>
        <row r="551">
          <cell r="A551" t="str">
            <v>VAE</v>
          </cell>
          <cell r="B551" t="str">
            <v>Vanguard FTSE Asia Ex-Japan Shares Index ETF</v>
          </cell>
          <cell r="C551">
            <v>4.0000000000000001E-3</v>
          </cell>
          <cell r="D551" t="e">
            <v>#N/A</v>
          </cell>
          <cell r="E551">
            <v>4.0000000000000001E-3</v>
          </cell>
        </row>
        <row r="552">
          <cell r="A552" t="str">
            <v>VAF</v>
          </cell>
          <cell r="B552" t="str">
            <v xml:space="preserve">Vanguard Australian Fixed Interest </v>
          </cell>
          <cell r="C552">
            <v>2E-3</v>
          </cell>
          <cell r="D552" t="e">
            <v>#N/A</v>
          </cell>
          <cell r="E552">
            <v>2E-3</v>
          </cell>
        </row>
        <row r="553">
          <cell r="A553" t="str">
            <v>VAN0001AU</v>
          </cell>
          <cell r="B553" t="str">
            <v>Vanguard Australian Fixed Interest Index Fund</v>
          </cell>
          <cell r="D553">
            <v>1.9E-3</v>
          </cell>
          <cell r="E553">
            <v>1.9E-3</v>
          </cell>
        </row>
        <row r="554">
          <cell r="A554" t="str">
            <v>VAN0002AU</v>
          </cell>
          <cell r="B554" t="str">
            <v>Vanguard Australian Shares Index Fund</v>
          </cell>
          <cell r="D554">
            <v>1.6000000000000001E-3</v>
          </cell>
          <cell r="E554">
            <v>1.6000000000000001E-3</v>
          </cell>
        </row>
        <row r="555">
          <cell r="A555" t="str">
            <v>VAN0003AU</v>
          </cell>
          <cell r="B555" t="str">
            <v>Vanguard International Shares Index Fund</v>
          </cell>
          <cell r="D555">
            <v>1.8E-3</v>
          </cell>
          <cell r="E555">
            <v>1.8E-3</v>
          </cell>
        </row>
        <row r="556">
          <cell r="A556" t="str">
            <v>VAN0004AU</v>
          </cell>
          <cell r="B556" t="str">
            <v>Vanguard Australian Property Securities Index Fund</v>
          </cell>
          <cell r="D556">
            <v>2.3E-3</v>
          </cell>
          <cell r="E556">
            <v>2.3E-3</v>
          </cell>
        </row>
        <row r="557">
          <cell r="A557" t="str">
            <v>VAN0005AU</v>
          </cell>
          <cell r="B557" t="str">
            <v>Vanguard Emerging Markets Shares Index Fund</v>
          </cell>
          <cell r="D557">
            <v>5.6000000000000008E-3</v>
          </cell>
          <cell r="E557">
            <v>5.6000000000000008E-3</v>
          </cell>
        </row>
        <row r="558">
          <cell r="A558" t="str">
            <v>VAN0018AU</v>
          </cell>
          <cell r="B558" t="str">
            <v>Vanguard International Property Securities Index Fund</v>
          </cell>
          <cell r="D558">
            <v>4.0000000000000001E-3</v>
          </cell>
          <cell r="E558">
            <v>4.0000000000000001E-3</v>
          </cell>
        </row>
        <row r="559">
          <cell r="A559" t="str">
            <v>VAN0019AU</v>
          </cell>
          <cell r="B559" t="str">
            <v>Vanguard International Property Securities Index Fund (Hedged)</v>
          </cell>
          <cell r="D559">
            <v>4.3E-3</v>
          </cell>
          <cell r="E559">
            <v>4.3E-3</v>
          </cell>
        </row>
        <row r="560">
          <cell r="A560" t="str">
            <v>VAN0020AU</v>
          </cell>
          <cell r="B560" t="str">
            <v>Vanguard Cash Reserve Fund</v>
          </cell>
          <cell r="D560">
            <v>1.5E-3</v>
          </cell>
          <cell r="E560">
            <v>1.5E-3</v>
          </cell>
        </row>
        <row r="561">
          <cell r="A561" t="str">
            <v>VAN0021AU</v>
          </cell>
          <cell r="B561" t="str">
            <v>Vanguard International Small Companies Index Fund</v>
          </cell>
          <cell r="D561">
            <v>3.9000000000000003E-3</v>
          </cell>
          <cell r="E561">
            <v>3.9000000000000003E-3</v>
          </cell>
        </row>
        <row r="562">
          <cell r="A562" t="str">
            <v>VAN0022AU</v>
          </cell>
          <cell r="B562" t="str">
            <v>Vanguard International Small Companies Index Fund (Hedged)</v>
          </cell>
          <cell r="D562">
            <v>4.1999999999999997E-3</v>
          </cell>
          <cell r="E562">
            <v>4.1999999999999997E-3</v>
          </cell>
        </row>
        <row r="563">
          <cell r="A563" t="str">
            <v>VAN0024AU</v>
          </cell>
          <cell r="B563" t="str">
            <v>Vanguard Global Infrastructure Index Fund (Hedged) </v>
          </cell>
          <cell r="D563">
            <v>5.1999999999999998E-3</v>
          </cell>
          <cell r="E563">
            <v>5.1999999999999998E-3</v>
          </cell>
        </row>
        <row r="564">
          <cell r="A564" t="str">
            <v>VAN0042AU</v>
          </cell>
          <cell r="B564" t="str">
            <v>Vanguard Diversified Bond Index Fund</v>
          </cell>
          <cell r="D564">
            <v>2.8999999999999998E-3</v>
          </cell>
          <cell r="E564">
            <v>2.8999999999999998E-3</v>
          </cell>
        </row>
        <row r="565">
          <cell r="A565" t="str">
            <v>VAN0102AU</v>
          </cell>
          <cell r="B565" t="str">
            <v>Vanguard Short-Term Fixed Interest Fund</v>
          </cell>
          <cell r="D565">
            <v>1.9E-3</v>
          </cell>
          <cell r="E565">
            <v>1.9E-3</v>
          </cell>
        </row>
        <row r="566">
          <cell r="A566" t="str">
            <v>VAN0103AU</v>
          </cell>
          <cell r="B566" t="str">
            <v>Vanguard International Fixed Interest Index Fund (Hedged)</v>
          </cell>
          <cell r="D566">
            <v>2.5999999999999999E-3</v>
          </cell>
          <cell r="E566">
            <v>2.5999999999999999E-3</v>
          </cell>
        </row>
        <row r="567">
          <cell r="A567" t="str">
            <v>VAN0104AU</v>
          </cell>
          <cell r="B567" t="str">
            <v>Vanguard Australian Shares High Yield Fund</v>
          </cell>
          <cell r="D567">
            <v>3.4999999999999996E-3</v>
          </cell>
          <cell r="E567">
            <v>3.4999999999999996E-3</v>
          </cell>
        </row>
        <row r="568">
          <cell r="A568" t="str">
            <v>VAN0105AU</v>
          </cell>
          <cell r="B568" t="str">
            <v>Vanguard International Shares Index Fund (Hedged)</v>
          </cell>
          <cell r="D568">
            <v>2.0999999999999999E-3</v>
          </cell>
          <cell r="E568">
            <v>2.0999999999999999E-3</v>
          </cell>
        </row>
        <row r="569">
          <cell r="A569" t="str">
            <v>VAN0106AU</v>
          </cell>
          <cell r="B569" t="str">
            <v>Vanguard International Credit Securities Index Fund (Hedged)</v>
          </cell>
          <cell r="D569">
            <v>3.2000000000000002E-3</v>
          </cell>
          <cell r="E569">
            <v>3.2000000000000002E-3</v>
          </cell>
        </row>
        <row r="570">
          <cell r="A570" t="str">
            <v>VAN0108AU</v>
          </cell>
          <cell r="B570" t="str">
            <v>Vanguard Balanced Index Fund</v>
          </cell>
          <cell r="D570">
            <v>2.8999999999999998E-3</v>
          </cell>
          <cell r="E570">
            <v>2.8999999999999998E-3</v>
          </cell>
        </row>
        <row r="571">
          <cell r="A571" t="str">
            <v>VAN0109AU</v>
          </cell>
          <cell r="B571" t="str">
            <v>Vanguard Conservative Index Fund</v>
          </cell>
          <cell r="D571">
            <v>2.8999999999999998E-3</v>
          </cell>
          <cell r="E571">
            <v>2.8999999999999998E-3</v>
          </cell>
        </row>
        <row r="572">
          <cell r="A572" t="str">
            <v>VAN0110AU</v>
          </cell>
          <cell r="B572" t="str">
            <v>Vanguard Growth Index Fund</v>
          </cell>
          <cell r="D572">
            <v>2.8999999999999998E-3</v>
          </cell>
          <cell r="E572">
            <v>2.8999999999999998E-3</v>
          </cell>
        </row>
        <row r="573">
          <cell r="A573" t="str">
            <v>VAN0111AU</v>
          </cell>
          <cell r="B573" t="str">
            <v>Vanguard High Growth Index Fund</v>
          </cell>
          <cell r="C573" t="str">
            <v xml:space="preserve"> </v>
          </cell>
          <cell r="D573">
            <v>2.8999999999999998E-3</v>
          </cell>
          <cell r="E573">
            <v>2.8999999999999998E-3</v>
          </cell>
        </row>
        <row r="574">
          <cell r="A574" t="str">
            <v>VAP</v>
          </cell>
          <cell r="B574" t="str">
            <v>Vanguard Australian Property Securities Index</v>
          </cell>
          <cell r="C574">
            <v>2.3E-3</v>
          </cell>
          <cell r="D574" t="e">
            <v>#N/A</v>
          </cell>
          <cell r="E574">
            <v>2.3E-3</v>
          </cell>
        </row>
        <row r="575">
          <cell r="A575" t="str">
            <v>VAS</v>
          </cell>
          <cell r="B575" t="str">
            <v xml:space="preserve">Vanguard Australian Shares Index </v>
          </cell>
          <cell r="C575">
            <v>1E-3</v>
          </cell>
          <cell r="D575" t="e">
            <v>#N/A</v>
          </cell>
          <cell r="E575">
            <v>1E-3</v>
          </cell>
        </row>
        <row r="576">
          <cell r="A576" t="str">
            <v>VBND</v>
          </cell>
          <cell r="B576" t="str">
            <v>Vanguard Global Aggregated Bond Index (Hedged) ETF</v>
          </cell>
          <cell r="C576">
            <v>2E-3</v>
          </cell>
          <cell r="D576" t="e">
            <v>#N/A</v>
          </cell>
          <cell r="E576">
            <v>2E-3</v>
          </cell>
        </row>
        <row r="577">
          <cell r="A577" t="str">
            <v>VCF</v>
          </cell>
          <cell r="B577" t="str">
            <v xml:space="preserve">Vanguard International Credit Securities Index (Hedged) </v>
          </cell>
          <cell r="C577">
            <v>3.0000000000000001E-3</v>
          </cell>
          <cell r="D577" t="e">
            <v>#N/A</v>
          </cell>
          <cell r="E577">
            <v>3.0000000000000001E-3</v>
          </cell>
        </row>
        <row r="578">
          <cell r="A578" t="str">
            <v>VDBA</v>
          </cell>
          <cell r="B578" t="str">
            <v>Vanguard Balanced Index ETF</v>
          </cell>
          <cell r="C578">
            <v>2.7000000000000001E-3</v>
          </cell>
          <cell r="D578" t="e">
            <v>#N/A</v>
          </cell>
          <cell r="E578">
            <v>2.7000000000000001E-3</v>
          </cell>
        </row>
        <row r="579">
          <cell r="A579" t="str">
            <v>VDCO</v>
          </cell>
          <cell r="B579" t="str">
            <v>Vanguard Conservative Index ETF</v>
          </cell>
          <cell r="C579">
            <v>2.7000000000000001E-3</v>
          </cell>
          <cell r="D579" t="e">
            <v>#N/A</v>
          </cell>
          <cell r="E579">
            <v>2.7000000000000001E-3</v>
          </cell>
        </row>
        <row r="580">
          <cell r="A580" t="str">
            <v>VDGR</v>
          </cell>
          <cell r="B580" t="str">
            <v>Vanguard Growth Index ETF</v>
          </cell>
          <cell r="C580">
            <v>2.7000000000000001E-3</v>
          </cell>
          <cell r="D580" t="e">
            <v>#N/A</v>
          </cell>
          <cell r="E580">
            <v>2.7000000000000001E-3</v>
          </cell>
        </row>
        <row r="581">
          <cell r="A581" t="str">
            <v>VDHG</v>
          </cell>
          <cell r="B581" t="str">
            <v>Vanguard High Growth Index ETF</v>
          </cell>
          <cell r="C581">
            <v>2.7000000000000001E-3</v>
          </cell>
          <cell r="D581" t="e">
            <v>#N/A</v>
          </cell>
          <cell r="E581">
            <v>2.7000000000000001E-3</v>
          </cell>
        </row>
        <row r="582">
          <cell r="A582" t="str">
            <v>VEFI</v>
          </cell>
          <cell r="B582" t="str">
            <v>Vanguard Ethically Conscious Global Aggregate Bond Index (Hedged) ETF</v>
          </cell>
          <cell r="C582">
            <v>2.5999999999999999E-3</v>
          </cell>
          <cell r="D582" t="e">
            <v>#N/A</v>
          </cell>
          <cell r="E582">
            <v>2.5999999999999999E-3</v>
          </cell>
        </row>
        <row r="583">
          <cell r="A583" t="str">
            <v>VEN0007AU</v>
          </cell>
          <cell r="B583" t="str">
            <v>KFM Income Fund</v>
          </cell>
          <cell r="D583">
            <v>7.9000000000000008E-3</v>
          </cell>
          <cell r="E583">
            <v>1.5700000000000002E-2</v>
          </cell>
        </row>
        <row r="584">
          <cell r="A584" t="str">
            <v>VEN0009AU</v>
          </cell>
          <cell r="B584" t="str">
            <v>Ventura High Growth 100 Fund - Class A Units</v>
          </cell>
          <cell r="D584">
            <v>1.04E-2</v>
          </cell>
          <cell r="E584">
            <v>1.0699999999999999E-2</v>
          </cell>
        </row>
        <row r="585">
          <cell r="A585" t="str">
            <v>VEN0027AU</v>
          </cell>
          <cell r="B585" t="str">
            <v>Ventura Growth 70 Fund - Class A</v>
          </cell>
          <cell r="D585">
            <v>8.6999999999999994E-3</v>
          </cell>
          <cell r="E585">
            <v>8.7999999999999988E-3</v>
          </cell>
        </row>
        <row r="586">
          <cell r="A586" t="str">
            <v>VEN0028AU</v>
          </cell>
          <cell r="B586" t="str">
            <v>Ventura Diversified 50 Fund - Class A</v>
          </cell>
          <cell r="D586">
            <v>8.1000000000000013E-3</v>
          </cell>
          <cell r="E586">
            <v>8.2000000000000007E-3</v>
          </cell>
        </row>
        <row r="587">
          <cell r="A587" t="str">
            <v>VEN0029AU</v>
          </cell>
          <cell r="B587" t="str">
            <v>Ventura Conservative Fund - Class A</v>
          </cell>
          <cell r="D587">
            <v>7.0999999999999995E-3</v>
          </cell>
          <cell r="E587">
            <v>7.1999999999999998E-3</v>
          </cell>
        </row>
        <row r="588">
          <cell r="A588" t="str">
            <v>VEU</v>
          </cell>
          <cell r="B588" t="str">
            <v xml:space="preserve">Vanguard All-World ex-US Shares Index </v>
          </cell>
          <cell r="C588">
            <v>8.9999999999999998E-4</v>
          </cell>
          <cell r="D588" t="e">
            <v>#N/A</v>
          </cell>
          <cell r="E588">
            <v>8.9999999999999998E-4</v>
          </cell>
        </row>
        <row r="589">
          <cell r="A589" t="str">
            <v>VGAD</v>
          </cell>
          <cell r="B589" t="str">
            <v>Vanguard MSCI International Shares Hedged Index</v>
          </cell>
          <cell r="C589">
            <v>2.0999999999999999E-3</v>
          </cell>
          <cell r="D589" t="e">
            <v>#N/A</v>
          </cell>
          <cell r="E589">
            <v>2.0999999999999999E-3</v>
          </cell>
        </row>
        <row r="590">
          <cell r="A590" t="str">
            <v>VGB</v>
          </cell>
          <cell r="B590" t="str">
            <v xml:space="preserve">Vanguard Australian Government Bond </v>
          </cell>
          <cell r="C590">
            <v>2E-3</v>
          </cell>
          <cell r="D590" t="e">
            <v>#N/A</v>
          </cell>
          <cell r="E590">
            <v>2E-3</v>
          </cell>
        </row>
        <row r="591">
          <cell r="A591" t="str">
            <v>VGE</v>
          </cell>
          <cell r="B591" t="str">
            <v xml:space="preserve">Vanguard FTSE Emerging Markets Shares </v>
          </cell>
          <cell r="C591">
            <v>4.7999999999999996E-3</v>
          </cell>
          <cell r="D591" t="e">
            <v>#N/A</v>
          </cell>
          <cell r="E591">
            <v>4.7999999999999996E-3</v>
          </cell>
        </row>
        <row r="592">
          <cell r="A592" t="str">
            <v>VGS</v>
          </cell>
          <cell r="B592" t="str">
            <v>Vanguard MSCI International Shares Index</v>
          </cell>
          <cell r="C592">
            <v>1.8E-3</v>
          </cell>
          <cell r="D592" t="e">
            <v>#N/A</v>
          </cell>
          <cell r="E592">
            <v>1.8E-3</v>
          </cell>
        </row>
        <row r="593">
          <cell r="A593" t="str">
            <v>VHY</v>
          </cell>
          <cell r="B593" t="str">
            <v>Vanguard Australian Shares High Yield</v>
          </cell>
          <cell r="C593">
            <v>2.5000000000000001E-3</v>
          </cell>
          <cell r="D593" t="e">
            <v>#N/A</v>
          </cell>
          <cell r="E593">
            <v>2.5000000000000001E-3</v>
          </cell>
        </row>
        <row r="594">
          <cell r="A594" t="str">
            <v>VIF</v>
          </cell>
          <cell r="B594" t="str">
            <v xml:space="preserve">Vanguard International Fixed Interest (Hedged) </v>
          </cell>
          <cell r="C594">
            <v>2E-3</v>
          </cell>
          <cell r="D594" t="e">
            <v>#N/A</v>
          </cell>
          <cell r="E594">
            <v>2E-3</v>
          </cell>
        </row>
        <row r="595">
          <cell r="A595" t="str">
            <v>VSO</v>
          </cell>
          <cell r="B595" t="str">
            <v xml:space="preserve">Vanguard MSCI Australian Small Comp Index </v>
          </cell>
          <cell r="C595">
            <v>3.0000000000000001E-3</v>
          </cell>
          <cell r="D595" t="e">
            <v>#N/A</v>
          </cell>
          <cell r="E595">
            <v>3.0000000000000001E-3</v>
          </cell>
        </row>
        <row r="596">
          <cell r="A596" t="str">
            <v>VTS</v>
          </cell>
          <cell r="B596" t="str">
            <v xml:space="preserve">Vanguard US Total Market Shares (AU) </v>
          </cell>
          <cell r="C596">
            <v>2.9999999999999997E-4</v>
          </cell>
          <cell r="D596" t="e">
            <v>#N/A</v>
          </cell>
          <cell r="E596">
            <v>2.9999999999999997E-4</v>
          </cell>
        </row>
        <row r="597">
          <cell r="A597" t="str">
            <v>WDIV</v>
          </cell>
          <cell r="B597" t="str">
            <v>SPDR S&amp;P Global Dividend</v>
          </cell>
          <cell r="C597">
            <v>5.0000000000000001E-3</v>
          </cell>
          <cell r="D597" t="e">
            <v>#N/A</v>
          </cell>
          <cell r="E597">
            <v>5.0000000000000001E-3</v>
          </cell>
        </row>
        <row r="598">
          <cell r="A598" t="str">
            <v>WDMF</v>
          </cell>
          <cell r="B598" t="str">
            <v>iShares Edge MSCI World Multifactor ETF</v>
          </cell>
          <cell r="C598">
            <v>3.4999999999999996E-3</v>
          </cell>
          <cell r="D598" t="e">
            <v>#N/A</v>
          </cell>
          <cell r="E598">
            <v>3.4999999999999996E-3</v>
          </cell>
        </row>
        <row r="599">
          <cell r="A599" t="str">
            <v>WFS0547AU</v>
          </cell>
          <cell r="B599" t="str">
            <v>Talaria Global Equity Fund - Hedged (Essentials)</v>
          </cell>
          <cell r="D599">
            <v>1.32E-2</v>
          </cell>
          <cell r="E599">
            <v>1.32E-2</v>
          </cell>
        </row>
        <row r="600">
          <cell r="A600" t="str">
            <v>WHT0008AU</v>
          </cell>
          <cell r="B600" t="str">
            <v>Spheria Australian Smaller Companies Fund</v>
          </cell>
          <cell r="D600">
            <v>1.1000000000000001E-2</v>
          </cell>
          <cell r="E600">
            <v>1.89E-2</v>
          </cell>
        </row>
        <row r="601">
          <cell r="A601" t="str">
            <v>WHT0012AU</v>
          </cell>
          <cell r="B601" t="str">
            <v>Solaris Core Australian Equity</v>
          </cell>
          <cell r="D601">
            <v>9.0000000000000011E-3</v>
          </cell>
          <cell r="E601">
            <v>9.0000000000000011E-3</v>
          </cell>
        </row>
        <row r="602">
          <cell r="A602" t="str">
            <v>WHT0015AU</v>
          </cell>
          <cell r="B602" t="str">
            <v xml:space="preserve">Resolution Capital Global Property Securities Fund </v>
          </cell>
          <cell r="D602">
            <v>8.0000000000000002E-3</v>
          </cell>
          <cell r="E602">
            <v>8.3000000000000001E-3</v>
          </cell>
        </row>
        <row r="603">
          <cell r="A603" t="str">
            <v>WHT0017AU</v>
          </cell>
          <cell r="B603" t="str">
            <v>Solaris Core Australian Equity Fund (Performance Fee)</v>
          </cell>
          <cell r="D603">
            <v>4.5000000000000005E-3</v>
          </cell>
          <cell r="E603">
            <v>4.5000000000000005E-3</v>
          </cell>
        </row>
        <row r="604">
          <cell r="A604" t="str">
            <v>WHT0039AU</v>
          </cell>
          <cell r="B604" t="str">
            <v xml:space="preserve">Plato Australian Shares Income Fund </v>
          </cell>
          <cell r="D604">
            <v>9.0000000000000011E-3</v>
          </cell>
          <cell r="E604">
            <v>9.0000000000000011E-3</v>
          </cell>
        </row>
        <row r="605">
          <cell r="A605" t="str">
            <v>WHT8435AU</v>
          </cell>
          <cell r="B605" t="str">
            <v xml:space="preserve">Hyperion Global Growth Companies Fund — Class B </v>
          </cell>
          <cell r="D605">
            <v>6.9999999999999993E-3</v>
          </cell>
          <cell r="E605">
            <v>3.1199999999999999E-2</v>
          </cell>
        </row>
        <row r="606">
          <cell r="A606" t="str">
            <v>WPC0012AU</v>
          </cell>
          <cell r="B606" t="str">
            <v>IOOF Specialist Property Fund3 </v>
          </cell>
          <cell r="D606">
            <v>9.7000000000000003E-3</v>
          </cell>
          <cell r="E606">
            <v>9.7000000000000003E-3</v>
          </cell>
        </row>
        <row r="607">
          <cell r="A607" t="str">
            <v>WXHG</v>
          </cell>
          <cell r="B607" t="str">
            <v>SPDR S&amp;P World ex Australia (Hedged) Fund</v>
          </cell>
          <cell r="C607">
            <v>2.0999999999999999E-3</v>
          </cell>
          <cell r="D607" t="e">
            <v>#N/A</v>
          </cell>
          <cell r="E607">
            <v>2.0999999999999999E-3</v>
          </cell>
        </row>
        <row r="608">
          <cell r="A608" t="str">
            <v>WXOZ</v>
          </cell>
          <cell r="B608" t="str">
            <v xml:space="preserve">SPDR S&amp;P World ex Australia Fund </v>
          </cell>
          <cell r="C608">
            <v>1.8E-3</v>
          </cell>
          <cell r="D608" t="e">
            <v>#N/A</v>
          </cell>
          <cell r="E608">
            <v>1.8E-3</v>
          </cell>
        </row>
        <row r="609">
          <cell r="A609" t="str">
            <v>XARO</v>
          </cell>
          <cell r="B609" t="str">
            <v>ActiveX Ardea Real Outcome Bond Fund (Managed Fund)</v>
          </cell>
          <cell r="C609">
            <v>5.0000000000000001E-3</v>
          </cell>
          <cell r="D609" t="e">
            <v>#N/A</v>
          </cell>
          <cell r="E609">
            <v>5.0000000000000001E-3</v>
          </cell>
        </row>
        <row r="610">
          <cell r="A610" t="str">
            <v>YOC0100AU</v>
          </cell>
          <cell r="B610" t="str">
            <v>Australian Unity Wholesale Property Income Fund</v>
          </cell>
          <cell r="D610">
            <v>1.0800000000000001E-2</v>
          </cell>
          <cell r="E610">
            <v>1.14E-2</v>
          </cell>
        </row>
        <row r="611">
          <cell r="A611" t="str">
            <v>ZCNH</v>
          </cell>
          <cell r="B611" t="str">
            <v>ETFS Physical Renminbi ETF</v>
          </cell>
          <cell r="C611">
            <v>3.0000000000000001E-3</v>
          </cell>
          <cell r="D611" t="e">
            <v>#N/A</v>
          </cell>
          <cell r="E611">
            <v>3.0000000000000001E-3</v>
          </cell>
        </row>
        <row r="612">
          <cell r="A612" t="str">
            <v>ZGOL</v>
          </cell>
          <cell r="B612" t="str">
            <v>ETFS Physical Singapore Gold ETF</v>
          </cell>
          <cell r="C612">
            <v>4.0000000000000001E-3</v>
          </cell>
          <cell r="D612" t="e">
            <v>#N/A</v>
          </cell>
          <cell r="E612">
            <v>4.0000000000000001E-3</v>
          </cell>
        </row>
        <row r="613">
          <cell r="A613" t="str">
            <v>ZOZI</v>
          </cell>
          <cell r="B613" t="str">
            <v>ETFS S&amp;P/ASX 100 ETF</v>
          </cell>
          <cell r="C613">
            <v>2.3999999999999998E-3</v>
          </cell>
          <cell r="D613" t="e">
            <v>#N/A</v>
          </cell>
          <cell r="E613">
            <v>2.3999999999999998E-3</v>
          </cell>
        </row>
        <row r="614">
          <cell r="A614" t="str">
            <v>ZUR0059AU</v>
          </cell>
          <cell r="B614" t="str">
            <v>Zurich Investments Managed Growth Fund</v>
          </cell>
          <cell r="D614">
            <v>9.3999999999999986E-3</v>
          </cell>
          <cell r="E614">
            <v>9.3999999999999986E-3</v>
          </cell>
        </row>
        <row r="615">
          <cell r="A615" t="str">
            <v>ZUR0061AU</v>
          </cell>
          <cell r="B615" t="str">
            <v>Zurich Investments Global Thematic Share Fund</v>
          </cell>
          <cell r="D615">
            <v>1.01E-2</v>
          </cell>
          <cell r="E615">
            <v>1.01E-2</v>
          </cell>
        </row>
        <row r="616">
          <cell r="A616" t="str">
            <v>ZUR0064AU</v>
          </cell>
          <cell r="B616" t="str">
            <v>Zurich Investments Australian Property Securities Fund</v>
          </cell>
          <cell r="D616">
            <v>8.1000000000000013E-3</v>
          </cell>
          <cell r="E616">
            <v>8.1000000000000013E-3</v>
          </cell>
        </row>
        <row r="617">
          <cell r="A617" t="str">
            <v>ZUR0197AU</v>
          </cell>
          <cell r="B617" t="str">
            <v>Zurich Wholesale Super Australian Property Securities Fund</v>
          </cell>
          <cell r="C617">
            <v>6.6E-3</v>
          </cell>
          <cell r="D617" t="e">
            <v>#N/A</v>
          </cell>
          <cell r="E617">
            <v>6.6E-3</v>
          </cell>
        </row>
        <row r="618">
          <cell r="A618" t="str">
            <v>ZUR0209AU</v>
          </cell>
          <cell r="B618" t="str">
            <v>Zurich Wholesale Super Managed Growth Fund</v>
          </cell>
          <cell r="C618">
            <v>6.6E-3</v>
          </cell>
          <cell r="D618">
            <v>0</v>
          </cell>
          <cell r="E618">
            <v>6.6E-3</v>
          </cell>
        </row>
        <row r="619">
          <cell r="A619" t="str">
            <v>ZUR0215AU</v>
          </cell>
          <cell r="B619" t="str">
            <v>Zurich Wholesale Super Global Thematic Share Fund</v>
          </cell>
          <cell r="C619">
            <v>6.6E-3</v>
          </cell>
          <cell r="D619" t="e">
            <v>#N/A</v>
          </cell>
          <cell r="E619">
            <v>6.6E-3</v>
          </cell>
        </row>
        <row r="620">
          <cell r="A620" t="str">
            <v>ZUR0266AU</v>
          </cell>
          <cell r="B620" t="str">
            <v>Zurich Wholesale Pension Managed Growth Fund</v>
          </cell>
          <cell r="C620">
            <v>6.6E-3</v>
          </cell>
          <cell r="D620" t="e">
            <v>#N/A</v>
          </cell>
          <cell r="E620">
            <v>6.6E-3</v>
          </cell>
        </row>
        <row r="621">
          <cell r="A621" t="str">
            <v>ZUR0270AU</v>
          </cell>
          <cell r="B621" t="str">
            <v>Zurich Wholesale Pension Global Thematic Share Fund</v>
          </cell>
          <cell r="C621">
            <v>6.6E-3</v>
          </cell>
          <cell r="D621" t="e">
            <v>#N/A</v>
          </cell>
          <cell r="E621">
            <v>6.6E-3</v>
          </cell>
        </row>
        <row r="622">
          <cell r="A622" t="str">
            <v>ZUR0517AU</v>
          </cell>
          <cell r="B622" t="str">
            <v xml:space="preserve">Zurich Investments Hedged Global Thematic Share Fund </v>
          </cell>
          <cell r="D622">
            <v>9.8999999999999991E-3</v>
          </cell>
          <cell r="E622">
            <v>9.8999999999999991E-3</v>
          </cell>
        </row>
        <row r="623">
          <cell r="A623" t="str">
            <v>ZUR0518AU</v>
          </cell>
          <cell r="B623" t="str">
            <v>Zurich Investments Unhedged Global Thematic Share Fund</v>
          </cell>
          <cell r="D623">
            <v>9.8999999999999991E-3</v>
          </cell>
          <cell r="E623">
            <v>9.8999999999999991E-3</v>
          </cell>
        </row>
        <row r="624">
          <cell r="A624" t="str">
            <v>ZUR0580AU</v>
          </cell>
          <cell r="B624" t="str">
            <v xml:space="preserve">Zurich Investments Global Growth Share Fund </v>
          </cell>
          <cell r="D624">
            <v>9.8999999999999991E-3</v>
          </cell>
          <cell r="E624">
            <v>9.8999999999999991E-3</v>
          </cell>
        </row>
        <row r="625">
          <cell r="A625" t="str">
            <v>ZUSD</v>
          </cell>
          <cell r="B625" t="str">
            <v>ETFS Physical US Dollar ETF</v>
          </cell>
          <cell r="C625">
            <v>3.0000000000000001E-3</v>
          </cell>
          <cell r="D625" t="e">
            <v>#N/A</v>
          </cell>
          <cell r="E625">
            <v>3.0000000000000001E-3</v>
          </cell>
        </row>
        <row r="626">
          <cell r="A626" t="str">
            <v>ZYAU</v>
          </cell>
          <cell r="B626" t="str">
            <v xml:space="preserve">ETFS S&amp;P/ASX 300 High Yield Plus ETF </v>
          </cell>
          <cell r="C626">
            <v>3.5000000000000001E-3</v>
          </cell>
          <cell r="D626" t="e">
            <v>#N/A</v>
          </cell>
          <cell r="E626">
            <v>3.5000000000000001E-3</v>
          </cell>
        </row>
        <row r="627">
          <cell r="A627" t="str">
            <v>ZYUS</v>
          </cell>
          <cell r="B627" t="str">
            <v xml:space="preserve">ETFS S&amp;P 500 High Yield Low Volitility ETF </v>
          </cell>
          <cell r="C627">
            <v>3.5000000000000001E-3</v>
          </cell>
          <cell r="D627" t="e">
            <v>#N/A</v>
          </cell>
          <cell r="E627">
            <v>3.5000000000000001E-3</v>
          </cell>
        </row>
        <row r="628">
          <cell r="A628" t="str">
            <v>HQLT</v>
          </cell>
          <cell r="B628" t="str">
            <v>BetaShares Global Quality Leaders ETF – Currency Hedged </v>
          </cell>
          <cell r="C628">
            <v>3.8E-3</v>
          </cell>
          <cell r="D628" t="e">
            <v>#N/A</v>
          </cell>
          <cell r="E628">
            <v>3.8E-3</v>
          </cell>
        </row>
        <row r="629">
          <cell r="A629" t="str">
            <v>QLTY</v>
          </cell>
          <cell r="B629" t="str">
            <v>BetaShares Global Quality Leaders ETF </v>
          </cell>
          <cell r="C629">
            <v>3.5000000000000001E-3</v>
          </cell>
          <cell r="D629" t="e">
            <v>#N/A</v>
          </cell>
          <cell r="E629">
            <v>3.5000000000000001E-3</v>
          </cell>
        </row>
        <row r="630">
          <cell r="A630" t="str">
            <v>FANG</v>
          </cell>
          <cell r="B630" t="str">
            <v>ETFS FANG+ ETF </v>
          </cell>
          <cell r="C630">
            <v>3.5000000000000001E-3</v>
          </cell>
          <cell r="D630" t="e">
            <v>#N/A</v>
          </cell>
          <cell r="E630">
            <v>3.5000000000000001E-3</v>
          </cell>
        </row>
        <row r="631">
          <cell r="A631" t="str">
            <v>VBLD</v>
          </cell>
          <cell r="B631" t="str">
            <v>Vanguard Global Infrastructure Index ETF </v>
          </cell>
          <cell r="C631">
            <v>4.7000000000000002E-3</v>
          </cell>
          <cell r="D631" t="e">
            <v>#N/A</v>
          </cell>
          <cell r="E631">
            <v>4.7000000000000002E-3</v>
          </cell>
        </row>
        <row r="632">
          <cell r="A632" t="str">
            <v>LSGE</v>
          </cell>
          <cell r="B632" t="str">
            <v>Loomis Sayles Global Equity ETF </v>
          </cell>
          <cell r="C632">
            <v>9.9000000000000008E-3</v>
          </cell>
          <cell r="D632" t="e">
            <v>#N/A</v>
          </cell>
          <cell r="E632">
            <v>9.9000000000000008E-3</v>
          </cell>
        </row>
        <row r="633">
          <cell r="A633" t="str">
            <v>HACK</v>
          </cell>
          <cell r="B633" t="str">
            <v>BetaShares Global Cybersecurity ETF</v>
          </cell>
          <cell r="C633">
            <v>6.7000000000000002E-3</v>
          </cell>
          <cell r="D633" t="e">
            <v>#N/A</v>
          </cell>
          <cell r="E633">
            <v>6.7000000000000002E-3</v>
          </cell>
        </row>
        <row r="634">
          <cell r="A634" t="str">
            <v>ACDC</v>
          </cell>
          <cell r="B634" t="str">
            <v>ETFS Battery Tech &amp; Lithium ETF</v>
          </cell>
          <cell r="C634">
            <v>6.8999999999999999E-3</v>
          </cell>
          <cell r="D634" t="e">
            <v>#N/A</v>
          </cell>
          <cell r="E634">
            <v>6.8999999999999999E-3</v>
          </cell>
        </row>
        <row r="635">
          <cell r="A635" t="str">
            <v>QSML</v>
          </cell>
          <cell r="B635" t="str">
            <v>VanEck MSCI International Small Companies Quality ETF</v>
          </cell>
          <cell r="C635">
            <v>5.8999999999999999E-3</v>
          </cell>
          <cell r="D635" t="e">
            <v>#N/A</v>
          </cell>
          <cell r="E635">
            <v>5.8999999999999999E-3</v>
          </cell>
        </row>
        <row r="636">
          <cell r="A636" t="str">
            <v>VISM</v>
          </cell>
          <cell r="B636" t="str">
            <v>Vanguard MSCI International Small Companies Index ETF</v>
          </cell>
          <cell r="C636">
            <v>3.3E-3</v>
          </cell>
          <cell r="D636" t="e">
            <v>#N/A</v>
          </cell>
          <cell r="E636">
            <v>3.3E-3</v>
          </cell>
        </row>
        <row r="637">
          <cell r="A637" t="str">
            <v>CLNE</v>
          </cell>
          <cell r="B637" t="str">
            <v>VanEck Global Clean Energy ETF</v>
          </cell>
          <cell r="C637">
            <v>6.4999999999999997E-3</v>
          </cell>
          <cell r="D637" t="e">
            <v>#N/A</v>
          </cell>
          <cell r="E637">
            <v>6.4999999999999997E-3</v>
          </cell>
        </row>
        <row r="638">
          <cell r="A638" t="str">
            <v>FUEL</v>
          </cell>
          <cell r="B638" t="str">
            <v>BetaShares Global Energy Companies ETF - Currency Hedged</v>
          </cell>
          <cell r="C638">
            <v>5.7000000000000002E-3</v>
          </cell>
          <cell r="D638" t="e">
            <v>#N/A</v>
          </cell>
          <cell r="E638">
            <v>5.7000000000000002E-3</v>
          </cell>
        </row>
        <row r="639">
          <cell r="A639" t="str">
            <v>AGVT</v>
          </cell>
          <cell r="B639" t="str">
            <v>BetaShares Australian Government Bond ETF</v>
          </cell>
          <cell r="C639">
            <v>1.9E-3</v>
          </cell>
          <cell r="D639" t="e">
            <v>#N/A</v>
          </cell>
          <cell r="E639">
            <v>1.9E-3</v>
          </cell>
        </row>
        <row r="640">
          <cell r="A640" t="str">
            <v>GGOV</v>
          </cell>
          <cell r="B640" t="str">
            <v>BetaShares US Treasury Bond 20+ Year (Hedged) ETF</v>
          </cell>
          <cell r="C640">
            <v>1.9E-3</v>
          </cell>
          <cell r="D640" t="e">
            <v>#N/A</v>
          </cell>
          <cell r="E640">
            <v>1.9E-3</v>
          </cell>
        </row>
        <row r="641">
          <cell r="A641" t="str">
            <v>IHHY</v>
          </cell>
          <cell r="B641" t="str">
            <v>iShares Global High Yield Bond (Hedged) ETF</v>
          </cell>
          <cell r="C641">
            <v>5.5999999999999999E-3</v>
          </cell>
          <cell r="D641" t="e">
            <v>#N/A</v>
          </cell>
          <cell r="E641">
            <v>5.5999999999999999E-3</v>
          </cell>
        </row>
        <row r="642">
          <cell r="A642" t="str">
            <v>IHEB</v>
          </cell>
          <cell r="B642" t="str">
            <v>iShares J.P Morgan USD Emerging Markets Bond (Hedged) ETF</v>
          </cell>
          <cell r="C642">
            <v>5.1999999999999998E-3</v>
          </cell>
          <cell r="D642" t="e">
            <v>#N/A</v>
          </cell>
          <cell r="E642">
            <v>5.1999999999999998E-3</v>
          </cell>
        </row>
        <row r="643">
          <cell r="A643" t="str">
            <v>UBS0003AU</v>
          </cell>
          <cell r="B643" t="str">
            <v>UBS Income Solution Fund</v>
          </cell>
          <cell r="D643">
            <v>6.0000000000000001E-3</v>
          </cell>
          <cell r="E643">
            <v>6.0000000000000001E-3</v>
          </cell>
        </row>
        <row r="644">
          <cell r="A644" t="str">
            <v>SSB0128AU</v>
          </cell>
          <cell r="B644" t="str">
            <v>Martin Currie Property Securities Fund</v>
          </cell>
          <cell r="D644">
            <v>7.9000000000000008E-3</v>
          </cell>
          <cell r="E644">
            <v>7.9000000000000008E-3</v>
          </cell>
        </row>
        <row r="645">
          <cell r="A645" t="str">
            <v>PER0066AU</v>
          </cell>
          <cell r="B645" t="str">
            <v xml:space="preserve">Perpetual Global Allocation Alpha Fund </v>
          </cell>
          <cell r="D645">
            <v>6.8999999999999999E-3</v>
          </cell>
          <cell r="E645">
            <v>6.8999999999999999E-3</v>
          </cell>
        </row>
        <row r="646">
          <cell r="A646" t="str">
            <v>SST0050AU</v>
          </cell>
          <cell r="B646" t="str">
            <v xml:space="preserve">State Street Global Equity Fund </v>
          </cell>
          <cell r="D646">
            <v>8.5000000000000006E-3</v>
          </cell>
          <cell r="E646">
            <v>8.5000000000000006E-3</v>
          </cell>
        </row>
        <row r="647">
          <cell r="A647" t="str">
            <v>BTA0061AU</v>
          </cell>
          <cell r="B647" t="str">
            <v>Pendal Property Securities Fund</v>
          </cell>
          <cell r="D647">
            <v>6.5000000000000006E-3</v>
          </cell>
          <cell r="E647">
            <v>6.5000000000000006E-3</v>
          </cell>
        </row>
        <row r="648">
          <cell r="A648" t="str">
            <v>JBW0018AU</v>
          </cell>
          <cell r="B648" t="str">
            <v>Yarra Enhanced Income Fund*</v>
          </cell>
          <cell r="D648">
            <v>5.5000000000000005E-3</v>
          </cell>
          <cell r="E648">
            <v>5.5000000000000005E-3</v>
          </cell>
        </row>
        <row r="649">
          <cell r="A649" t="str">
            <v>AMP0370AU</v>
          </cell>
          <cell r="B649" t="str">
            <v>AMP Capital Equity Fund - Class A Units*</v>
          </cell>
          <cell r="D649">
            <v>2.8000000000000004E-3</v>
          </cell>
          <cell r="E649">
            <v>2.8000000000000004E-3</v>
          </cell>
        </row>
        <row r="650">
          <cell r="A650" t="str">
            <v>SMAMLC01S</v>
          </cell>
          <cell r="B650" t="str">
            <v>SMA MLC Premium Growth 85</v>
          </cell>
          <cell r="C650">
            <v>1.1299999999999999E-2</v>
          </cell>
          <cell r="D650" t="e">
            <v>#N/A</v>
          </cell>
          <cell r="E650">
            <v>1.24E-2</v>
          </cell>
        </row>
        <row r="651">
          <cell r="A651" t="str">
            <v>SMAMLC02S</v>
          </cell>
          <cell r="B651" t="str">
            <v>SMA MLC Premium Balanced 70</v>
          </cell>
          <cell r="C651">
            <v>1.0330000000000001E-2</v>
          </cell>
          <cell r="D651" t="e">
            <v>#N/A</v>
          </cell>
          <cell r="E651">
            <v>1.11E-2</v>
          </cell>
        </row>
        <row r="652">
          <cell r="A652" t="str">
            <v>SMAMLC03S</v>
          </cell>
          <cell r="B652" t="str">
            <v>SMA MLC Premium Moderate 50</v>
          </cell>
          <cell r="C652">
            <v>8.9800000000000001E-3</v>
          </cell>
          <cell r="D652" t="e">
            <v>#N/A</v>
          </cell>
          <cell r="E652">
            <v>9.4999999999999998E-3</v>
          </cell>
        </row>
        <row r="653">
          <cell r="A653" t="str">
            <v>SMAMLC04S</v>
          </cell>
          <cell r="B653" t="str">
            <v>SMA MLC Value Growth 85</v>
          </cell>
          <cell r="C653">
            <v>5.77E-3</v>
          </cell>
          <cell r="D653" t="e">
            <v>#N/A</v>
          </cell>
          <cell r="E653">
            <v>6.0000000000000001E-3</v>
          </cell>
        </row>
        <row r="654">
          <cell r="A654" t="str">
            <v>SMAMLC05S</v>
          </cell>
          <cell r="B654" t="str">
            <v>SMA MLC Value Balanced 70</v>
          </cell>
          <cell r="C654">
            <v>5.9199999999999999E-3</v>
          </cell>
          <cell r="D654" t="e">
            <v>#N/A</v>
          </cell>
          <cell r="E654">
            <v>6.1000000000000004E-3</v>
          </cell>
        </row>
        <row r="655">
          <cell r="A655" t="str">
            <v>SMAMLC06S</v>
          </cell>
          <cell r="B655" t="str">
            <v>SMA MLC Value Moderate 50</v>
          </cell>
          <cell r="C655">
            <v>6.0200000000000002E-3</v>
          </cell>
          <cell r="D655" t="e">
            <v>#N/A</v>
          </cell>
          <cell r="E655">
            <v>6.1000000000000004E-3</v>
          </cell>
        </row>
        <row r="656">
          <cell r="A656" t="str">
            <v>STL0033AU</v>
          </cell>
          <cell r="B656" t="str">
            <v>Bendigo Balanced Index Fund</v>
          </cell>
          <cell r="D656">
            <v>4.4000000000000003E-3</v>
          </cell>
          <cell r="E656">
            <v>4.4000000000000003E-3</v>
          </cell>
        </row>
        <row r="657">
          <cell r="A657" t="str">
            <v>DFA0033AU</v>
          </cell>
          <cell r="B657" t="str">
            <v>Dimensional World Allocation 50/50 Trust</v>
          </cell>
          <cell r="D657">
            <v>4.0000000000000001E-3</v>
          </cell>
          <cell r="E657">
            <v>4.0000000000000001E-3</v>
          </cell>
        </row>
        <row r="658">
          <cell r="A658" t="str">
            <v>COL0030AU</v>
          </cell>
          <cell r="B658" t="str">
            <v>Atrium Evolution Series -Diversified Fund AEF 7</v>
          </cell>
          <cell r="D658">
            <v>1.9400000000000001E-2</v>
          </cell>
          <cell r="E658">
            <v>1.9900000000000001E-2</v>
          </cell>
        </row>
        <row r="659">
          <cell r="A659" t="str">
            <v>DFA7518AU</v>
          </cell>
          <cell r="B659" t="str">
            <v>Dimensional Sustainability World Allocation 70/30 Trust</v>
          </cell>
          <cell r="D659">
            <v>4.0999999999999995E-3</v>
          </cell>
          <cell r="E659">
            <v>4.0999999999999995E-3</v>
          </cell>
        </row>
        <row r="660">
          <cell r="A660" t="str">
            <v>MAQ3069AU</v>
          </cell>
          <cell r="B660" t="str">
            <v>Macquarie Real Return Opportunities Fund</v>
          </cell>
          <cell r="D660">
            <v>7.6E-3</v>
          </cell>
          <cell r="E660">
            <v>8.0000000000000002E-3</v>
          </cell>
        </row>
        <row r="661">
          <cell r="A661" t="str">
            <v>ACM0001AU</v>
          </cell>
          <cell r="B661" t="str">
            <v>AB Dynamic Global Fixed Income Fund</v>
          </cell>
          <cell r="D661">
            <v>4.5000000000000005E-3</v>
          </cell>
          <cell r="E661">
            <v>4.5000000000000005E-3</v>
          </cell>
        </row>
        <row r="662">
          <cell r="A662" t="str">
            <v>FRT0025AU</v>
          </cell>
          <cell r="B662" t="str">
            <v>Franklin Templeton Global Aggregate Bond Fund - W Class</v>
          </cell>
          <cell r="D662">
            <v>5.4000000000000003E-3</v>
          </cell>
          <cell r="E662">
            <v>5.4000000000000003E-3</v>
          </cell>
        </row>
        <row r="663">
          <cell r="A663" t="str">
            <v>ETL0019AU</v>
          </cell>
          <cell r="B663" t="str">
            <v>PIMCO Global Credit Fund - WS class</v>
          </cell>
          <cell r="D663">
            <v>6.3E-3</v>
          </cell>
          <cell r="E663">
            <v>6.3E-3</v>
          </cell>
        </row>
        <row r="664">
          <cell r="A664" t="str">
            <v>SSB8320AU</v>
          </cell>
          <cell r="B664" t="str">
            <v>Western Asset Global Bond Fund</v>
          </cell>
          <cell r="D664">
            <v>4.8999999999999998E-3</v>
          </cell>
          <cell r="E664">
            <v>4.8999999999999998E-3</v>
          </cell>
        </row>
        <row r="665">
          <cell r="A665" t="str">
            <v>MLT5528AU</v>
          </cell>
          <cell r="B665" t="str">
            <v>Challenger GIF 2.35 Cents p.a 31 August 2024 ○</v>
          </cell>
          <cell r="D665">
            <v>0</v>
          </cell>
          <cell r="E665">
            <v>0</v>
          </cell>
        </row>
        <row r="666">
          <cell r="A666" t="str">
            <v>COL0001AU</v>
          </cell>
          <cell r="B666" t="str">
            <v>Charter Hall Maxim Property Securities Fund</v>
          </cell>
          <cell r="D666">
            <v>8.5000000000000006E-3</v>
          </cell>
          <cell r="E666">
            <v>8.5000000000000006E-3</v>
          </cell>
        </row>
        <row r="667">
          <cell r="A667" t="str">
            <v>DFA0006AU</v>
          </cell>
          <cell r="B667" t="str">
            <v>Strategic Global Property Fund</v>
          </cell>
          <cell r="D667">
            <v>3.8E-3</v>
          </cell>
          <cell r="E667">
            <v>3.8E-3</v>
          </cell>
        </row>
        <row r="668">
          <cell r="A668" t="str">
            <v>SSB0043AU</v>
          </cell>
          <cell r="B668" t="str">
            <v>Martin Currie Equity Income Fund</v>
          </cell>
          <cell r="D668">
            <v>8.5000000000000006E-3</v>
          </cell>
          <cell r="E668">
            <v>8.5000000000000006E-3</v>
          </cell>
        </row>
        <row r="669">
          <cell r="A669" t="str">
            <v>ETL5146AU</v>
          </cell>
          <cell r="B669" t="str">
            <v>EQT Flagship Fund - Wholesale Class</v>
          </cell>
          <cell r="D669">
            <v>7.1999999999999998E-3</v>
          </cell>
          <cell r="E669">
            <v>7.1999999999999998E-3</v>
          </cell>
        </row>
        <row r="670">
          <cell r="A670" t="str">
            <v>ETL8439AU</v>
          </cell>
          <cell r="B670" t="str">
            <v>EQT Tax Aware Australian Equity Fund</v>
          </cell>
          <cell r="D670">
            <v>1.03E-2</v>
          </cell>
          <cell r="E670">
            <v>1.03E-2</v>
          </cell>
        </row>
        <row r="671">
          <cell r="A671" t="str">
            <v>LAZ0006AU</v>
          </cell>
          <cell r="B671" t="str">
            <v>Lazard Australian Equity Fund - Class I Units</v>
          </cell>
          <cell r="D671">
            <v>6.9999999999999993E-3</v>
          </cell>
          <cell r="E671">
            <v>6.9999999999999993E-3</v>
          </cell>
        </row>
        <row r="672">
          <cell r="A672" t="str">
            <v>IML0010AU</v>
          </cell>
          <cell r="B672" t="str">
            <v>Investors Mutual Concentrated Australian Share Fund</v>
          </cell>
          <cell r="D672">
            <v>9.8999999999999991E-3</v>
          </cell>
          <cell r="E672">
            <v>9.8999999999999991E-3</v>
          </cell>
        </row>
        <row r="673">
          <cell r="A673" t="str">
            <v>IOF0214AU</v>
          </cell>
          <cell r="B673" t="str">
            <v>Perennial Value Smaller Companies Trust</v>
          </cell>
          <cell r="D673">
            <v>1.2E-2</v>
          </cell>
          <cell r="E673">
            <v>2.01E-2</v>
          </cell>
        </row>
        <row r="674">
          <cell r="A674" t="str">
            <v>PER0259AU</v>
          </cell>
          <cell r="B674" t="str">
            <v xml:space="preserve">Perpetual Smaller Companies Fund No.2 </v>
          </cell>
          <cell r="D674">
            <v>1.2500000000000001E-2</v>
          </cell>
          <cell r="E674">
            <v>1.2500000000000001E-2</v>
          </cell>
        </row>
        <row r="675">
          <cell r="A675" t="str">
            <v>DFA0035AU</v>
          </cell>
          <cell r="B675" t="str">
            <v>Dimensional World Equity Trust</v>
          </cell>
          <cell r="D675">
            <v>4.1999999999999997E-3</v>
          </cell>
          <cell r="E675">
            <v>4.1999999999999997E-3</v>
          </cell>
        </row>
        <row r="676">
          <cell r="A676" t="str">
            <v>ETL0041AU</v>
          </cell>
          <cell r="B676" t="str">
            <v>MFS Hedged Global Equity Trust ∆</v>
          </cell>
          <cell r="D676">
            <v>8.0000000000000002E-3</v>
          </cell>
          <cell r="E676">
            <v>8.0000000000000002E-3</v>
          </cell>
        </row>
        <row r="677">
          <cell r="A677" t="str">
            <v>DFA8887AU</v>
          </cell>
          <cell r="B677" t="str">
            <v>Dimensional Emerging Markets Sustainability Trust ∆</v>
          </cell>
          <cell r="D677">
            <v>6.0000000000000001E-3</v>
          </cell>
          <cell r="E677">
            <v>6.0000000000000001E-3</v>
          </cell>
        </row>
        <row r="678">
          <cell r="A678" t="str">
            <v>ETL0381AU</v>
          </cell>
          <cell r="B678" t="str">
            <v>Robeco Emerging Conservative Equity Fund ∆</v>
          </cell>
          <cell r="D678">
            <v>9.1000000000000004E-3</v>
          </cell>
          <cell r="E678">
            <v>9.1000000000000004E-3</v>
          </cell>
        </row>
        <row r="679">
          <cell r="A679" t="str">
            <v>WHT5134AU</v>
          </cell>
          <cell r="B679" t="str">
            <v>Firetrail Absolute Return Fund - Class A ○</v>
          </cell>
          <cell r="D679">
            <v>1.2800000000000001E-2</v>
          </cell>
          <cell r="E679">
            <v>2.41E-2</v>
          </cell>
        </row>
      </sheetData>
      <sheetData sheetId="14">
        <row r="1">
          <cell r="A1" t="str">
            <v>APIR CODE</v>
          </cell>
          <cell r="B1" t="str">
            <v>PRODUCT</v>
          </cell>
          <cell r="C1" t="str">
            <v>Buy Spread</v>
          </cell>
          <cell r="D1" t="str">
            <v>Sell Spread</v>
          </cell>
          <cell r="E1" t="str">
            <v>Buy/Sell Spread</v>
          </cell>
        </row>
        <row r="2">
          <cell r="A2" t="str">
            <v>AAP0002AU</v>
          </cell>
          <cell r="B2" t="str">
            <v>Ausbil Australian Geared Equity Fund</v>
          </cell>
          <cell r="C2">
            <v>0.38</v>
          </cell>
          <cell r="D2">
            <v>0.38</v>
          </cell>
          <cell r="E2">
            <v>7.6E-3</v>
          </cell>
        </row>
        <row r="3">
          <cell r="A3" t="str">
            <v>AAP0007AU</v>
          </cell>
          <cell r="B3" t="str">
            <v>Ausbil MicroCap Fund</v>
          </cell>
          <cell r="C3">
            <v>0.35</v>
          </cell>
          <cell r="D3">
            <v>0.35</v>
          </cell>
          <cell r="E3">
            <v>6.9999999999999993E-3</v>
          </cell>
        </row>
        <row r="4">
          <cell r="A4" t="str">
            <v>AAP0008AU</v>
          </cell>
          <cell r="B4" t="str">
            <v>Ausbil 130/30 Focus Fund</v>
          </cell>
          <cell r="C4">
            <v>0.3</v>
          </cell>
          <cell r="D4">
            <v>0.3</v>
          </cell>
          <cell r="E4">
            <v>6.0000000000000001E-3</v>
          </cell>
        </row>
        <row r="5">
          <cell r="A5" t="str">
            <v>AAP3656AU</v>
          </cell>
          <cell r="B5" t="str">
            <v>Ausbil Active Dividend Income Fund - Wholesale Class</v>
          </cell>
          <cell r="C5">
            <v>0.2</v>
          </cell>
          <cell r="D5">
            <v>0.2</v>
          </cell>
          <cell r="E5">
            <v>4.0000000000000001E-3</v>
          </cell>
        </row>
        <row r="6">
          <cell r="A6" t="str">
            <v>AAP0101AU</v>
          </cell>
          <cell r="B6" t="str">
            <v>Ausbil Balanced Fund</v>
          </cell>
          <cell r="C6">
            <v>0.15</v>
          </cell>
          <cell r="D6">
            <v>0.15</v>
          </cell>
          <cell r="E6">
            <v>3.0000000000000001E-3</v>
          </cell>
        </row>
        <row r="7">
          <cell r="A7" t="str">
            <v>AAP0103AU</v>
          </cell>
          <cell r="B7" t="str">
            <v>Ausbil Investment Trust - Australian Active Equity Fund</v>
          </cell>
          <cell r="C7">
            <v>0.2</v>
          </cell>
          <cell r="D7">
            <v>0.2</v>
          </cell>
          <cell r="E7">
            <v>4.0000000000000001E-3</v>
          </cell>
        </row>
        <row r="8">
          <cell r="A8" t="str">
            <v>AAP0104AU</v>
          </cell>
          <cell r="B8" t="str">
            <v>Ausbil Investment Trust - Australian Emerging Leader Fund</v>
          </cell>
          <cell r="C8">
            <v>0.25</v>
          </cell>
          <cell r="D8">
            <v>0.25</v>
          </cell>
          <cell r="E8">
            <v>5.0000000000000001E-3</v>
          </cell>
        </row>
        <row r="9">
          <cell r="A9" t="str">
            <v>ACM0006AU</v>
          </cell>
          <cell r="B9" t="str">
            <v>AB Managed Volatility Equities Fund - MVE Class</v>
          </cell>
          <cell r="C9">
            <v>0.25</v>
          </cell>
          <cell r="D9">
            <v>0.25</v>
          </cell>
          <cell r="E9">
            <v>5.0000000000000001E-3</v>
          </cell>
        </row>
        <row r="10">
          <cell r="A10" t="str">
            <v>ACM0009AU</v>
          </cell>
          <cell r="B10" t="str">
            <v xml:space="preserve">AB Global Equities Fund </v>
          </cell>
          <cell r="C10">
            <v>0.2</v>
          </cell>
          <cell r="D10">
            <v>0.2</v>
          </cell>
          <cell r="E10">
            <v>4.0000000000000001E-3</v>
          </cell>
        </row>
        <row r="11">
          <cell r="A11" t="str">
            <v>ACP0007AU</v>
          </cell>
          <cell r="B11" t="str">
            <v>BAO Trust*</v>
          </cell>
          <cell r="E11" t="str">
            <v>n/a</v>
          </cell>
        </row>
        <row r="12">
          <cell r="A12" t="str">
            <v>ADV0046AU</v>
          </cell>
          <cell r="B12" t="str">
            <v>Maple-Brown Abbott Australian Share Fund</v>
          </cell>
          <cell r="C12">
            <v>0.19</v>
          </cell>
          <cell r="D12">
            <v>0.19</v>
          </cell>
          <cell r="E12">
            <v>3.8E-3</v>
          </cell>
        </row>
        <row r="13">
          <cell r="A13" t="str">
            <v>ADV0067AU</v>
          </cell>
          <cell r="B13" t="str">
            <v>Advance International Fixed Interest Multi Blend Fund - Wholesale Fund</v>
          </cell>
          <cell r="C13">
            <v>0.1</v>
          </cell>
          <cell r="D13">
            <v>0.1</v>
          </cell>
          <cell r="E13">
            <v>2E-3</v>
          </cell>
        </row>
        <row r="14">
          <cell r="A14" t="str">
            <v>AJF0003AU</v>
          </cell>
          <cell r="B14" t="str">
            <v>OnePath Tax Effective Income Trust</v>
          </cell>
          <cell r="C14">
            <v>0</v>
          </cell>
          <cell r="D14">
            <v>0</v>
          </cell>
          <cell r="E14">
            <v>0</v>
          </cell>
        </row>
        <row r="15">
          <cell r="A15" t="str">
            <v>AJF0802AU</v>
          </cell>
          <cell r="B15" t="str">
            <v>OnePath Wholesale Balanced Trust</v>
          </cell>
          <cell r="C15">
            <v>0.03</v>
          </cell>
          <cell r="D15">
            <v>0.03</v>
          </cell>
          <cell r="E15">
            <v>5.9999999999999995E-4</v>
          </cell>
        </row>
        <row r="16">
          <cell r="A16" t="str">
            <v>AJF0804AU</v>
          </cell>
          <cell r="B16" t="str">
            <v>OnePath Wholesale Australian Share Trust</v>
          </cell>
          <cell r="C16">
            <v>0.1</v>
          </cell>
          <cell r="D16">
            <v>0.1</v>
          </cell>
          <cell r="E16">
            <v>2E-3</v>
          </cell>
        </row>
        <row r="17">
          <cell r="A17" t="str">
            <v>AMP0255AU</v>
          </cell>
          <cell r="B17" t="str">
            <v>AMP Capital Listed Property Trust Fund</v>
          </cell>
          <cell r="C17">
            <v>0.2</v>
          </cell>
          <cell r="D17">
            <v>0.2</v>
          </cell>
          <cell r="E17">
            <v>4.0000000000000001E-3</v>
          </cell>
        </row>
        <row r="18">
          <cell r="A18" t="str">
            <v>AMP0269AU</v>
          </cell>
          <cell r="B18" t="str">
            <v>AMP Capital Listed Property Trust Fund - Ord Class</v>
          </cell>
          <cell r="C18">
            <v>0.2</v>
          </cell>
          <cell r="D18">
            <v>0.2</v>
          </cell>
          <cell r="E18">
            <v>4.0000000000000001E-3</v>
          </cell>
        </row>
        <row r="19">
          <cell r="A19" t="str">
            <v>AMP0370AU</v>
          </cell>
          <cell r="B19" t="str">
            <v>AMP Capital Equity Fund - Class A Units</v>
          </cell>
          <cell r="C19">
            <v>0.1</v>
          </cell>
          <cell r="D19">
            <v>0.1</v>
          </cell>
          <cell r="E19">
            <v>2E-3</v>
          </cell>
        </row>
        <row r="20">
          <cell r="A20" t="str">
            <v>AMP0441AU</v>
          </cell>
          <cell r="B20" t="str">
            <v>AMP Capital Balanced Growth  - Class A</v>
          </cell>
          <cell r="C20">
            <v>0.16</v>
          </cell>
          <cell r="D20">
            <v>0.16</v>
          </cell>
          <cell r="E20">
            <v>3.2000000000000002E-3</v>
          </cell>
        </row>
        <row r="21">
          <cell r="A21" t="str">
            <v>AMP0557AU</v>
          </cell>
          <cell r="B21" t="str">
            <v>AMP Capital Corporate Bond Fund</v>
          </cell>
          <cell r="C21">
            <v>0.2</v>
          </cell>
          <cell r="D21">
            <v>0.2</v>
          </cell>
          <cell r="E21">
            <v>4.0000000000000001E-3</v>
          </cell>
        </row>
        <row r="22">
          <cell r="A22" t="str">
            <v>AMP0974AU</v>
          </cell>
          <cell r="B22" t="str">
            <v>AMP Global Property Securities Fund</v>
          </cell>
          <cell r="C22">
            <v>0.15</v>
          </cell>
          <cell r="D22">
            <v>0.15</v>
          </cell>
          <cell r="E22">
            <v>3.0000000000000001E-3</v>
          </cell>
        </row>
        <row r="23">
          <cell r="A23" t="str">
            <v>AMP1015AU</v>
          </cell>
          <cell r="B23" t="str">
            <v>AMP Capital Core Property Fund Class A Units</v>
          </cell>
          <cell r="C23">
            <v>0.16</v>
          </cell>
          <cell r="D23">
            <v>0.16</v>
          </cell>
          <cell r="E23">
            <v>3.2000000000000002E-3</v>
          </cell>
        </row>
        <row r="24">
          <cell r="A24" t="str">
            <v>AMP1179AU</v>
          </cell>
          <cell r="B24" t="str">
            <v>AMP Capital Core Infrastructure Fund Class A Units</v>
          </cell>
          <cell r="C24">
            <v>0.3</v>
          </cell>
          <cell r="D24">
            <v>0.3</v>
          </cell>
          <cell r="E24">
            <v>6.0000000000000001E-3</v>
          </cell>
        </row>
        <row r="25">
          <cell r="A25" t="str">
            <v>AMP1685AU</v>
          </cell>
          <cell r="B25" t="str">
            <v>AMP Capital Multi-Asset A</v>
          </cell>
          <cell r="C25">
            <v>0.15</v>
          </cell>
          <cell r="D25">
            <v>0.15</v>
          </cell>
          <cell r="E25">
            <v>3.0000000000000001E-3</v>
          </cell>
        </row>
        <row r="26">
          <cell r="A26" t="str">
            <v>ANT0005AU</v>
          </cell>
          <cell r="B26" t="str">
            <v>Altrinsic Global Equities Trust</v>
          </cell>
          <cell r="C26">
            <v>0.15</v>
          </cell>
          <cell r="D26">
            <v>0.1</v>
          </cell>
          <cell r="E26">
            <v>2.5000000000000001E-3</v>
          </cell>
        </row>
        <row r="27">
          <cell r="A27" t="str">
            <v>ANZ0212AU</v>
          </cell>
          <cell r="B27" t="str">
            <v>OnePath Wholesale Diversified Fixed Interest Trust</v>
          </cell>
          <cell r="C27">
            <v>0.04</v>
          </cell>
          <cell r="D27">
            <v>0.04</v>
          </cell>
          <cell r="E27">
            <v>8.0000000000000004E-4</v>
          </cell>
        </row>
        <row r="28">
          <cell r="A28" t="str">
            <v>ANZ0216AU</v>
          </cell>
          <cell r="B28" t="str">
            <v>OnePath Wholesale Select Leaders Trust</v>
          </cell>
          <cell r="C28">
            <v>0.05</v>
          </cell>
          <cell r="D28">
            <v>0.05</v>
          </cell>
          <cell r="E28">
            <v>1E-3</v>
          </cell>
        </row>
        <row r="29">
          <cell r="A29" t="str">
            <v>APN0001AU</v>
          </cell>
          <cell r="B29" t="str">
            <v>APN Property For Income Fund</v>
          </cell>
          <cell r="C29">
            <v>0.15</v>
          </cell>
          <cell r="D29">
            <v>0.15</v>
          </cell>
          <cell r="E29">
            <v>3.0000000000000001E-3</v>
          </cell>
        </row>
        <row r="30">
          <cell r="A30" t="str">
            <v>APN0004AU</v>
          </cell>
          <cell r="B30" t="str">
            <v>APN Property for Income Fund No.2</v>
          </cell>
          <cell r="C30">
            <v>0.15</v>
          </cell>
          <cell r="D30">
            <v>0.15</v>
          </cell>
          <cell r="E30">
            <v>3.0000000000000001E-3</v>
          </cell>
        </row>
        <row r="31">
          <cell r="A31" t="str">
            <v>APN0008AU</v>
          </cell>
          <cell r="B31" t="str">
            <v>APN AREIT Fund</v>
          </cell>
          <cell r="C31">
            <v>0.15</v>
          </cell>
          <cell r="D31">
            <v>0.15</v>
          </cell>
          <cell r="E31">
            <v>3.0000000000000001E-3</v>
          </cell>
        </row>
        <row r="32">
          <cell r="A32" t="str">
            <v>ARO0006AU</v>
          </cell>
          <cell r="B32" t="str">
            <v xml:space="preserve">BNP Paribas C Worldwide Global Equity Trust </v>
          </cell>
          <cell r="C32">
            <v>0.15</v>
          </cell>
          <cell r="D32">
            <v>0.15</v>
          </cell>
          <cell r="E32">
            <v>3.0000000000000001E-3</v>
          </cell>
        </row>
        <row r="33">
          <cell r="A33" t="str">
            <v>ASC0001AU</v>
          </cell>
          <cell r="B33" t="str">
            <v>Smallco Investment Fund</v>
          </cell>
          <cell r="C33">
            <v>0.45</v>
          </cell>
          <cell r="D33">
            <v>0.45</v>
          </cell>
          <cell r="E33">
            <v>9.0000000000000011E-3</v>
          </cell>
        </row>
        <row r="34">
          <cell r="A34" t="str">
            <v>AUG0017AU</v>
          </cell>
          <cell r="B34" t="str">
            <v>Australian Ethical Balanced Trust</v>
          </cell>
          <cell r="C34">
            <v>0.05</v>
          </cell>
          <cell r="D34">
            <v>0.05</v>
          </cell>
          <cell r="E34">
            <v>1E-3</v>
          </cell>
        </row>
        <row r="35">
          <cell r="A35" t="str">
            <v>AUG0018AU</v>
          </cell>
          <cell r="B35" t="str">
            <v xml:space="preserve">Australian Ethical Australian Shares Fund </v>
          </cell>
          <cell r="C35">
            <v>0.15</v>
          </cell>
          <cell r="D35">
            <v>0.15</v>
          </cell>
          <cell r="E35">
            <v>3.0000000000000001E-3</v>
          </cell>
        </row>
        <row r="36">
          <cell r="A36" t="str">
            <v>AUG0019AU</v>
          </cell>
          <cell r="B36" t="str">
            <v xml:space="preserve">Australian Ethical Diversified Shares Fund </v>
          </cell>
          <cell r="C36">
            <v>0.05</v>
          </cell>
          <cell r="D36">
            <v>0.05</v>
          </cell>
          <cell r="E36">
            <v>1E-3</v>
          </cell>
        </row>
        <row r="37">
          <cell r="A37" t="str">
            <v>AUS0030AU</v>
          </cell>
          <cell r="B37" t="str">
            <v>Platypus Australian Equities Fund - Wholesale</v>
          </cell>
          <cell r="C37">
            <v>0.2</v>
          </cell>
          <cell r="D37">
            <v>0.2</v>
          </cell>
          <cell r="E37">
            <v>4.0000000000000001E-3</v>
          </cell>
        </row>
        <row r="38">
          <cell r="A38" t="str">
            <v>AUS0037AU</v>
          </cell>
          <cell r="B38" t="str">
            <v>Australian Unity Healthcare Property Trust (Class A Units)</v>
          </cell>
          <cell r="C38">
            <v>1.2</v>
          </cell>
          <cell r="D38">
            <v>0.5</v>
          </cell>
          <cell r="E38">
            <v>1.7000000000000001E-2</v>
          </cell>
        </row>
        <row r="39">
          <cell r="A39" t="str">
            <v>AUS0071AU</v>
          </cell>
          <cell r="B39" t="str">
            <v>Altius Sustainable Bond Fund</v>
          </cell>
          <cell r="C39">
            <v>0.05</v>
          </cell>
          <cell r="D39">
            <v>0.05</v>
          </cell>
          <cell r="E39">
            <v>1E-3</v>
          </cell>
        </row>
        <row r="40">
          <cell r="A40" t="str">
            <v>AUX0021AU</v>
          </cell>
          <cell r="B40" t="str">
            <v>IOOF Cash Management Trust</v>
          </cell>
          <cell r="C40">
            <v>0</v>
          </cell>
          <cell r="D40">
            <v>0</v>
          </cell>
          <cell r="E40">
            <v>0</v>
          </cell>
        </row>
        <row r="41">
          <cell r="A41" t="str">
            <v>BAR0811AU</v>
          </cell>
          <cell r="B41" t="str">
            <v>BlackRock Diversified ESG Stable Fund</v>
          </cell>
          <cell r="C41">
            <v>0.09</v>
          </cell>
          <cell r="D41">
            <v>0.09</v>
          </cell>
          <cell r="E41">
            <v>1.8E-3</v>
          </cell>
        </row>
        <row r="42">
          <cell r="A42" t="str">
            <v>BAR0813AU</v>
          </cell>
          <cell r="B42" t="str">
            <v>BlackRock Diversified ESG Growth Fund</v>
          </cell>
          <cell r="C42">
            <v>0.1</v>
          </cell>
          <cell r="D42">
            <v>0.1</v>
          </cell>
          <cell r="E42">
            <v>2E-3</v>
          </cell>
        </row>
        <row r="43">
          <cell r="A43" t="str">
            <v>BAR0814AU</v>
          </cell>
          <cell r="B43" t="str">
            <v>BlackRock Advantage Australian Equity Fund</v>
          </cell>
          <cell r="C43">
            <v>0.15</v>
          </cell>
          <cell r="D43">
            <v>0.15</v>
          </cell>
          <cell r="E43">
            <v>3.0000000000000001E-3</v>
          </cell>
        </row>
        <row r="44">
          <cell r="A44" t="str">
            <v>BAR0817AU</v>
          </cell>
          <cell r="B44" t="str">
            <v xml:space="preserve">BlackRock Advantage International Equity Fund </v>
          </cell>
          <cell r="C44">
            <v>0.15</v>
          </cell>
          <cell r="D44">
            <v>0.15</v>
          </cell>
          <cell r="E44">
            <v>3.0000000000000001E-3</v>
          </cell>
        </row>
        <row r="45">
          <cell r="A45" t="str">
            <v>BCF0001AU</v>
          </cell>
          <cell r="B45" t="str">
            <v>Basis Yield Fund*</v>
          </cell>
          <cell r="E45" t="str">
            <v>n/a</v>
          </cell>
        </row>
        <row r="46">
          <cell r="A46" t="str">
            <v>BCF0001BU</v>
          </cell>
          <cell r="B46" t="str">
            <v>Yield Alpha Sub-Trust-A$ Yield Fund Pref*</v>
          </cell>
          <cell r="E46" t="str">
            <v>n/a</v>
          </cell>
        </row>
        <row r="47">
          <cell r="A47" t="str">
            <v>BCF0100AU</v>
          </cell>
          <cell r="B47" t="str">
            <v>Basis Aust-Rim Diversified Fund*</v>
          </cell>
          <cell r="E47" t="str">
            <v>n/a</v>
          </cell>
        </row>
        <row r="48">
          <cell r="A48" t="str">
            <v>BCF0100BU</v>
          </cell>
          <cell r="B48" t="str">
            <v>Pac-Rim Sub Trust - A$ A-R Investor*</v>
          </cell>
          <cell r="E48" t="str">
            <v>n/a</v>
          </cell>
        </row>
        <row r="49">
          <cell r="A49" t="str">
            <v>BFL0001AU</v>
          </cell>
          <cell r="B49" t="str">
            <v>Bennelong Australian Equity Fund</v>
          </cell>
          <cell r="C49">
            <v>0.2</v>
          </cell>
          <cell r="D49">
            <v>0.2</v>
          </cell>
          <cell r="E49">
            <v>4.0000000000000001E-3</v>
          </cell>
        </row>
        <row r="50">
          <cell r="A50" t="str">
            <v>BFL0002AU</v>
          </cell>
          <cell r="B50" t="str">
            <v>Bennelong Concentrated Australian Equities Fund</v>
          </cell>
          <cell r="C50">
            <v>0.2</v>
          </cell>
          <cell r="D50">
            <v>0.2</v>
          </cell>
          <cell r="E50">
            <v>4.0000000000000001E-3</v>
          </cell>
        </row>
        <row r="51">
          <cell r="A51" t="str">
            <v>BFL0004AU</v>
          </cell>
          <cell r="B51" t="str">
            <v>Bennelong Ex-20 Australian Equities Fund</v>
          </cell>
          <cell r="C51">
            <v>0.2</v>
          </cell>
          <cell r="D51">
            <v>0.2</v>
          </cell>
          <cell r="E51">
            <v>4.0000000000000001E-3</v>
          </cell>
        </row>
        <row r="52">
          <cell r="A52" t="str">
            <v>BFL0010AU</v>
          </cell>
          <cell r="B52" t="str">
            <v xml:space="preserve">Bennelong Kardinia Absolute Return Fund </v>
          </cell>
          <cell r="C52">
            <v>0.2</v>
          </cell>
          <cell r="D52">
            <v>0.2</v>
          </cell>
          <cell r="E52">
            <v>4.0000000000000001E-3</v>
          </cell>
        </row>
        <row r="53">
          <cell r="A53" t="str">
            <v>BFL0020AU</v>
          </cell>
          <cell r="B53" t="str">
            <v>Quay Global Real Estate Fund</v>
          </cell>
          <cell r="C53">
            <v>0.2</v>
          </cell>
          <cell r="D53">
            <v>0.2</v>
          </cell>
          <cell r="E53">
            <v>4.0000000000000001E-3</v>
          </cell>
        </row>
        <row r="54">
          <cell r="A54" t="str">
            <v>BFL3779AU</v>
          </cell>
          <cell r="B54" t="str">
            <v>Bennelong Emerging Companies Fund</v>
          </cell>
          <cell r="C54">
            <v>0.25</v>
          </cell>
          <cell r="D54">
            <v>0.25</v>
          </cell>
          <cell r="E54">
            <v>5.0000000000000001E-3</v>
          </cell>
        </row>
        <row r="55">
          <cell r="A55" t="str">
            <v>BGL0105AU</v>
          </cell>
          <cell r="B55" t="str">
            <v xml:space="preserve">iShares Australian Bond Index Fund </v>
          </cell>
          <cell r="C55">
            <v>0.05</v>
          </cell>
          <cell r="D55">
            <v>0.05</v>
          </cell>
          <cell r="E55">
            <v>1E-3</v>
          </cell>
        </row>
        <row r="56">
          <cell r="A56" t="str">
            <v>BGL0109AU</v>
          </cell>
          <cell r="B56" t="str">
            <v>BlackRock Advantage Hedged International Equity Fund</v>
          </cell>
          <cell r="C56">
            <v>0.18</v>
          </cell>
          <cell r="D56">
            <v>0.18</v>
          </cell>
          <cell r="E56">
            <v>3.5999999999999999E-3</v>
          </cell>
        </row>
        <row r="57">
          <cell r="A57" t="str">
            <v>BLK0001AU</v>
          </cell>
          <cell r="B57" t="str">
            <v>BlackRock Multi Opportunity Absolute Return Fund</v>
          </cell>
          <cell r="C57">
            <v>0.1</v>
          </cell>
          <cell r="D57">
            <v>0.1</v>
          </cell>
          <cell r="E57">
            <v>2E-3</v>
          </cell>
        </row>
        <row r="58">
          <cell r="A58" t="str">
            <v>BNT0003AU</v>
          </cell>
          <cell r="B58" t="str">
            <v>Hyperion Australian Growth Companies Fund</v>
          </cell>
          <cell r="C58">
            <v>0.3</v>
          </cell>
          <cell r="D58">
            <v>0.3</v>
          </cell>
          <cell r="E58">
            <v>6.0000000000000001E-3</v>
          </cell>
        </row>
        <row r="59">
          <cell r="A59" t="str">
            <v>BNT0101AU</v>
          </cell>
          <cell r="B59" t="str">
            <v>Hyperion Small Growth Companies Fund</v>
          </cell>
          <cell r="C59">
            <v>0.3</v>
          </cell>
          <cell r="D59">
            <v>0.3</v>
          </cell>
          <cell r="E59">
            <v>6.0000000000000001E-3</v>
          </cell>
        </row>
        <row r="60">
          <cell r="A60" t="str">
            <v>BPF0029AU</v>
          </cell>
          <cell r="B60" t="str">
            <v>Bell Global Emerging Companies Fund</v>
          </cell>
          <cell r="C60">
            <v>0.1</v>
          </cell>
          <cell r="D60">
            <v>0.1</v>
          </cell>
          <cell r="E60">
            <v>2E-3</v>
          </cell>
        </row>
        <row r="61">
          <cell r="A61" t="str">
            <v>BTA0054AU</v>
          </cell>
          <cell r="B61" t="str">
            <v>Pendal Asian Share Fund</v>
          </cell>
          <cell r="C61">
            <v>0.25</v>
          </cell>
          <cell r="D61">
            <v>0.25</v>
          </cell>
          <cell r="E61">
            <v>5.0000000000000001E-3</v>
          </cell>
        </row>
        <row r="62">
          <cell r="A62" t="str">
            <v>BTA0055AU</v>
          </cell>
          <cell r="B62" t="str">
            <v>Pendal Australian Equity Fund</v>
          </cell>
          <cell r="C62">
            <v>0.25</v>
          </cell>
          <cell r="D62">
            <v>0.25</v>
          </cell>
          <cell r="E62">
            <v>5.0000000000000001E-3</v>
          </cell>
        </row>
        <row r="63">
          <cell r="A63" t="str">
            <v>BTA0056AU</v>
          </cell>
          <cell r="B63" t="str">
            <v>Pendal International Share Fund</v>
          </cell>
          <cell r="C63">
            <v>0.2</v>
          </cell>
          <cell r="D63">
            <v>0.2</v>
          </cell>
          <cell r="E63">
            <v>4.0000000000000001E-3</v>
          </cell>
        </row>
        <row r="64">
          <cell r="A64" t="str">
            <v>BTA0061AU</v>
          </cell>
          <cell r="B64" t="str">
            <v>Pendal Property Securities Fund</v>
          </cell>
          <cell r="C64">
            <v>0.25</v>
          </cell>
          <cell r="D64">
            <v>0.25</v>
          </cell>
          <cell r="E64">
            <v>5.0000000000000001E-3</v>
          </cell>
        </row>
        <row r="65">
          <cell r="A65" t="str">
            <v>BTA0100AU</v>
          </cell>
          <cell r="B65" t="str">
            <v>Pendal American Share Fund</v>
          </cell>
          <cell r="C65">
            <v>0.1</v>
          </cell>
          <cell r="D65">
            <v>0.1</v>
          </cell>
          <cell r="E65">
            <v>2E-3</v>
          </cell>
        </row>
        <row r="66">
          <cell r="A66" t="str">
            <v>BTA0124AU</v>
          </cell>
          <cell r="B66" t="str">
            <v>Pendal European Share Fund</v>
          </cell>
          <cell r="C66">
            <v>0.15</v>
          </cell>
          <cell r="D66">
            <v>0.15</v>
          </cell>
          <cell r="E66">
            <v>3.0000000000000001E-3</v>
          </cell>
        </row>
        <row r="67">
          <cell r="A67" t="str">
            <v>BTA0125AU</v>
          </cell>
          <cell r="B67" t="str">
            <v>Pendal Active Growth Fund</v>
          </cell>
          <cell r="C67">
            <v>0.16</v>
          </cell>
          <cell r="D67">
            <v>0.15</v>
          </cell>
          <cell r="E67">
            <v>3.0999999999999999E-3</v>
          </cell>
        </row>
        <row r="68">
          <cell r="A68" t="str">
            <v>BTA0318AU</v>
          </cell>
          <cell r="B68" t="str">
            <v>Pendal Wholesale Monthly Income Plus Fund</v>
          </cell>
          <cell r="C68">
            <v>0.1</v>
          </cell>
          <cell r="D68">
            <v>0.1</v>
          </cell>
          <cell r="E68">
            <v>2E-3</v>
          </cell>
        </row>
        <row r="69">
          <cell r="A69" t="str">
            <v>BTA0419AU</v>
          </cell>
          <cell r="B69" t="str">
            <v>Pendal Global Emerging Markets Opportunities Fund</v>
          </cell>
          <cell r="C69">
            <v>0.3</v>
          </cell>
          <cell r="D69">
            <v>0.3</v>
          </cell>
          <cell r="E69">
            <v>6.0000000000000001E-3</v>
          </cell>
        </row>
        <row r="70">
          <cell r="A70" t="str">
            <v>BTA0441AU</v>
          </cell>
          <cell r="B70" t="str">
            <v>Pendal Pure Alpha Fixed Income Fund</v>
          </cell>
          <cell r="C70">
            <v>0.05</v>
          </cell>
          <cell r="D70">
            <v>0.05</v>
          </cell>
          <cell r="E70">
            <v>1E-3</v>
          </cell>
        </row>
        <row r="71">
          <cell r="A71" t="str">
            <v>BTA0507AU</v>
          </cell>
          <cell r="B71" t="str">
            <v>Pendal Sustainable Australian Fixed Interest Fund</v>
          </cell>
          <cell r="C71">
            <v>7.0000000000000007E-2</v>
          </cell>
          <cell r="D71">
            <v>7.0000000000000007E-2</v>
          </cell>
          <cell r="E71">
            <v>1.4000000000000002E-3</v>
          </cell>
        </row>
        <row r="72">
          <cell r="A72" t="str">
            <v>BTA0805AU</v>
          </cell>
          <cell r="B72" t="str">
            <v>Pendal Wholesale Conservative Outlook Fund</v>
          </cell>
          <cell r="C72">
            <v>0.09</v>
          </cell>
          <cell r="D72">
            <v>0.08</v>
          </cell>
          <cell r="E72">
            <v>1.6999999999999999E-3</v>
          </cell>
        </row>
        <row r="73">
          <cell r="A73" t="str">
            <v>BTA0806AU</v>
          </cell>
          <cell r="B73" t="str">
            <v>Pendal Wholesale Balanced Returns Fund</v>
          </cell>
          <cell r="C73">
            <v>0.13</v>
          </cell>
          <cell r="D73">
            <v>0.12</v>
          </cell>
          <cell r="E73">
            <v>2.5000000000000001E-3</v>
          </cell>
        </row>
        <row r="74">
          <cell r="A74" t="str">
            <v>CFM0404AU</v>
          </cell>
          <cell r="B74" t="str">
            <v>T. Rowe Price Australian Equity Fund</v>
          </cell>
          <cell r="C74">
            <v>0.1</v>
          </cell>
          <cell r="D74">
            <v>0.1</v>
          </cell>
          <cell r="E74">
            <v>2E-3</v>
          </cell>
        </row>
        <row r="75">
          <cell r="A75" t="str">
            <v>CHN5843AU</v>
          </cell>
          <cell r="B75" t="str">
            <v>CC Sage Capital Absolute Return Fund </v>
          </cell>
          <cell r="C75">
            <v>0.3</v>
          </cell>
          <cell r="D75">
            <v>0.3</v>
          </cell>
          <cell r="E75">
            <v>6.0000000000000001E-3</v>
          </cell>
        </row>
        <row r="76">
          <cell r="A76" t="str">
            <v>CHN8862AU</v>
          </cell>
          <cell r="B76" t="str">
            <v>CC Sage Capital Equity Plus Fund</v>
          </cell>
          <cell r="C76">
            <v>0.2</v>
          </cell>
          <cell r="D76">
            <v>0.2</v>
          </cell>
          <cell r="E76">
            <v>4.0000000000000001E-3</v>
          </cell>
        </row>
        <row r="77">
          <cell r="A77" t="str">
            <v>CIM0006AU</v>
          </cell>
          <cell r="B77" t="str">
            <v xml:space="preserve">Capital Group New Perspective </v>
          </cell>
          <cell r="C77">
            <v>0</v>
          </cell>
          <cell r="D77">
            <v>0</v>
          </cell>
          <cell r="E77">
            <v>0</v>
          </cell>
        </row>
        <row r="78">
          <cell r="A78" t="str">
            <v>CMI0105AU</v>
          </cell>
          <cell r="B78" t="str">
            <v>Colonial FS Wholesale Index Property Securities Fund</v>
          </cell>
          <cell r="C78">
            <v>0.05</v>
          </cell>
          <cell r="D78">
            <v>0.05</v>
          </cell>
          <cell r="E78">
            <v>1E-3</v>
          </cell>
        </row>
        <row r="79">
          <cell r="A79" t="str">
            <v>CNA0805AU</v>
          </cell>
          <cell r="B79" t="str">
            <v>INVESCO Wholesale Senior Secured Income Fund</v>
          </cell>
          <cell r="C79">
            <v>0.1</v>
          </cell>
          <cell r="D79">
            <v>0.1</v>
          </cell>
          <cell r="E79">
            <v>2E-3</v>
          </cell>
        </row>
        <row r="80">
          <cell r="A80" t="str">
            <v>CNA0811AU</v>
          </cell>
          <cell r="B80" t="str">
            <v>INVESCO Wholesale Australian Share Fund</v>
          </cell>
          <cell r="C80">
            <v>0.15</v>
          </cell>
          <cell r="D80">
            <v>0.15</v>
          </cell>
          <cell r="E80">
            <v>3.0000000000000001E-3</v>
          </cell>
        </row>
        <row r="81">
          <cell r="A81" t="str">
            <v>CNA0812AU</v>
          </cell>
          <cell r="B81" t="str">
            <v>INVESCO Wholesale Australian Smaller Companies Fund</v>
          </cell>
          <cell r="C81">
            <v>0.2</v>
          </cell>
          <cell r="D81">
            <v>0.2</v>
          </cell>
          <cell r="E81">
            <v>4.0000000000000001E-3</v>
          </cell>
        </row>
        <row r="82">
          <cell r="A82" t="str">
            <v>CRM0008AU</v>
          </cell>
          <cell r="B82" t="str">
            <v xml:space="preserve">Cromwell Phoenix Property Securities Fund </v>
          </cell>
          <cell r="C82">
            <v>0.2</v>
          </cell>
          <cell r="D82">
            <v>0.2</v>
          </cell>
          <cell r="E82">
            <v>4.0000000000000001E-3</v>
          </cell>
        </row>
        <row r="83">
          <cell r="A83" t="str">
            <v>CRS0001AU</v>
          </cell>
          <cell r="B83" t="str">
            <v>Aberdeen Standard Multi-Asset Income Fund</v>
          </cell>
          <cell r="C83">
            <v>0.35</v>
          </cell>
          <cell r="D83">
            <v>0.3</v>
          </cell>
          <cell r="E83">
            <v>6.4999999999999988E-3</v>
          </cell>
        </row>
        <row r="84">
          <cell r="A84" t="str">
            <v>CRS0002AU</v>
          </cell>
          <cell r="B84" t="str">
            <v>abrdn multi-asset Real Return Fund</v>
          </cell>
          <cell r="C84">
            <v>7.0000000000000007E-2</v>
          </cell>
          <cell r="D84">
            <v>7.0000000000000007E-2</v>
          </cell>
          <cell r="E84">
            <v>1.4E-3</v>
          </cell>
        </row>
        <row r="85">
          <cell r="A85" t="str">
            <v>CRS0003AU</v>
          </cell>
          <cell r="B85" t="str">
            <v>Aberdeen Standard Ex-20 Australian Equities Fund</v>
          </cell>
          <cell r="C85">
            <v>0.25</v>
          </cell>
          <cell r="D85">
            <v>0.25</v>
          </cell>
          <cell r="E85">
            <v>5.0000000000000001E-3</v>
          </cell>
        </row>
        <row r="86">
          <cell r="A86" t="str">
            <v>CRS0005AU</v>
          </cell>
          <cell r="B86" t="str">
            <v>Aberdeen Standard Actively Hedged International Equities Fund</v>
          </cell>
          <cell r="C86">
            <v>0.15</v>
          </cell>
          <cell r="D86">
            <v>0.15</v>
          </cell>
          <cell r="E86">
            <v>3.0000000000000001E-3</v>
          </cell>
        </row>
        <row r="87">
          <cell r="A87" t="str">
            <v>CRS0007AU</v>
          </cell>
          <cell r="B87" t="str">
            <v>SG Hiscock Property Fund</v>
          </cell>
          <cell r="C87">
            <v>0.25</v>
          </cell>
          <cell r="D87">
            <v>0.25</v>
          </cell>
          <cell r="E87">
            <v>5.0000000000000001E-3</v>
          </cell>
        </row>
        <row r="88">
          <cell r="A88" t="str">
            <v>CSA0038AU</v>
          </cell>
          <cell r="B88" t="str">
            <v>Bentham Wholesale Global Income Fund</v>
          </cell>
          <cell r="C88">
            <v>0.26</v>
          </cell>
          <cell r="D88">
            <v>0.26</v>
          </cell>
          <cell r="E88">
            <v>5.1999999999999998E-3</v>
          </cell>
        </row>
        <row r="89">
          <cell r="A89" t="str">
            <v>CSA0046AU</v>
          </cell>
          <cell r="B89" t="str">
            <v>Bentham Syndicated Loan Fund</v>
          </cell>
          <cell r="C89">
            <v>0.35</v>
          </cell>
          <cell r="D89">
            <v>0.35</v>
          </cell>
          <cell r="E89">
            <v>6.9999999999999993E-3</v>
          </cell>
        </row>
        <row r="90">
          <cell r="A90" t="str">
            <v>CSA0102AU</v>
          </cell>
          <cell r="B90" t="str">
            <v>Bentham High Yield Fund</v>
          </cell>
          <cell r="C90">
            <v>0.19</v>
          </cell>
          <cell r="D90">
            <v>0.19</v>
          </cell>
          <cell r="E90">
            <v>3.8E-3</v>
          </cell>
        </row>
        <row r="91">
          <cell r="A91" t="str">
            <v>CSA0131AU</v>
          </cell>
          <cell r="B91" t="str">
            <v>Aberdeen Standard Australian Small Companies Fund</v>
          </cell>
          <cell r="C91">
            <v>0.3</v>
          </cell>
          <cell r="D91">
            <v>0.3</v>
          </cell>
          <cell r="E91">
            <v>6.0000000000000001E-3</v>
          </cell>
        </row>
        <row r="92">
          <cell r="A92" t="str">
            <v>CVW1890AU</v>
          </cell>
          <cell r="B92" t="str">
            <v xml:space="preserve">CFML Antipodes Global Fund </v>
          </cell>
          <cell r="C92">
            <v>0.3</v>
          </cell>
          <cell r="D92">
            <v>0.3</v>
          </cell>
          <cell r="E92">
            <v>6.0000000000000001E-3</v>
          </cell>
        </row>
        <row r="93">
          <cell r="A93" t="str">
            <v>DDH0006AU</v>
          </cell>
          <cell r="B93" t="str">
            <v>DDH Fixed Interest Fund</v>
          </cell>
          <cell r="C93">
            <v>0.05</v>
          </cell>
          <cell r="D93">
            <v>0.12</v>
          </cell>
          <cell r="E93">
            <v>1.6999999999999999E-3</v>
          </cell>
        </row>
        <row r="94">
          <cell r="A94" t="str">
            <v>DDH0009AU</v>
          </cell>
          <cell r="B94" t="str">
            <v>DDH Cash Fund - IDPS</v>
          </cell>
          <cell r="C94">
            <v>0</v>
          </cell>
          <cell r="D94">
            <v>0</v>
          </cell>
          <cell r="E94">
            <v>0</v>
          </cell>
        </row>
        <row r="95">
          <cell r="A95" t="str">
            <v>DEU0109AU</v>
          </cell>
          <cell r="B95" t="str">
            <v>Ironbark GCM Global Macro Fund</v>
          </cell>
          <cell r="C95">
            <v>0</v>
          </cell>
          <cell r="D95">
            <v>0</v>
          </cell>
          <cell r="E95">
            <v>0</v>
          </cell>
        </row>
        <row r="96">
          <cell r="A96" t="str">
            <v>DFA0002AU</v>
          </cell>
          <cell r="B96" t="str">
            <v>Dimensional Two-Year Diversified Fixed Interest Trust</v>
          </cell>
          <cell r="C96">
            <v>0.05</v>
          </cell>
          <cell r="D96">
            <v>0.05</v>
          </cell>
          <cell r="E96">
            <v>1E-3</v>
          </cell>
        </row>
        <row r="97">
          <cell r="A97" t="str">
            <v>DFA0003AU</v>
          </cell>
          <cell r="B97" t="str">
            <v>Dimensional Australian Core Equity Trust</v>
          </cell>
          <cell r="C97">
            <v>0.08</v>
          </cell>
          <cell r="D97">
            <v>0.08</v>
          </cell>
          <cell r="E97">
            <v>1.6000000000000001E-3</v>
          </cell>
        </row>
        <row r="98">
          <cell r="A98" t="str">
            <v>DFA0004AU</v>
          </cell>
          <cell r="B98" t="str">
            <v>Dimensional Global Core Equity Trust</v>
          </cell>
          <cell r="C98">
            <v>0.1</v>
          </cell>
          <cell r="D98">
            <v>0.1</v>
          </cell>
          <cell r="E98">
            <v>2E-3</v>
          </cell>
        </row>
        <row r="99">
          <cell r="A99" t="str">
            <v>DFA0005AU</v>
          </cell>
          <cell r="B99" t="str">
            <v>Dimensional Global Real Estate Trust</v>
          </cell>
          <cell r="C99">
            <v>0.1</v>
          </cell>
          <cell r="D99">
            <v>0.1</v>
          </cell>
          <cell r="E99">
            <v>2E-3</v>
          </cell>
        </row>
        <row r="100">
          <cell r="A100" t="str">
            <v>DFA0009AU</v>
          </cell>
          <cell r="B100" t="str">
            <v>Dimensional Global Core Equity Trust - AUD Hedged</v>
          </cell>
          <cell r="C100">
            <v>0.12</v>
          </cell>
          <cell r="D100">
            <v>0.12</v>
          </cell>
          <cell r="E100">
            <v>2.3999999999999998E-3</v>
          </cell>
        </row>
        <row r="101">
          <cell r="A101" t="str">
            <v>DFA0028AU</v>
          </cell>
          <cell r="B101" t="str">
            <v>Dimensional Global Bond Trust</v>
          </cell>
          <cell r="C101">
            <v>0.1</v>
          </cell>
          <cell r="D101">
            <v>0.1</v>
          </cell>
          <cell r="E101">
            <v>2E-3</v>
          </cell>
        </row>
        <row r="102">
          <cell r="A102" t="str">
            <v>DFA0029AU</v>
          </cell>
          <cell r="B102" t="str">
            <v xml:space="preserve">Dimensional World Allocation 70/30 Trust </v>
          </cell>
          <cell r="C102">
            <v>0.1</v>
          </cell>
          <cell r="D102">
            <v>0.1</v>
          </cell>
          <cell r="E102">
            <v>2E-3</v>
          </cell>
        </row>
        <row r="103">
          <cell r="A103" t="str">
            <v>DFA0041AU</v>
          </cell>
          <cell r="B103" t="str">
            <v xml:space="preserve">	Dimensional Global Sustainability Trust Unhedged</v>
          </cell>
          <cell r="C103">
            <v>0.1</v>
          </cell>
          <cell r="D103">
            <v>0.1</v>
          </cell>
          <cell r="E103">
            <v>2E-3</v>
          </cell>
        </row>
        <row r="104">
          <cell r="A104" t="str">
            <v>DFA0042AU</v>
          </cell>
          <cell r="B104" t="str">
            <v>Dimensional Global Sustainability Trust AUD Hedged</v>
          </cell>
          <cell r="C104">
            <v>0.12</v>
          </cell>
          <cell r="D104">
            <v>0.12</v>
          </cell>
          <cell r="E104">
            <v>2.3999999999999998E-3</v>
          </cell>
        </row>
        <row r="105">
          <cell r="A105" t="str">
            <v>DFA0100AU</v>
          </cell>
          <cell r="B105" t="str">
            <v>Dimensional Short Term Fixed Interest Trust</v>
          </cell>
          <cell r="C105">
            <v>0.03</v>
          </cell>
          <cell r="D105">
            <v>0.03</v>
          </cell>
          <cell r="E105">
            <v>5.9999999999999995E-4</v>
          </cell>
        </row>
        <row r="106">
          <cell r="A106" t="str">
            <v>DFA0101AU</v>
          </cell>
          <cell r="B106" t="str">
            <v>Dimensional Australian Value Trust</v>
          </cell>
          <cell r="C106">
            <v>0.08</v>
          </cell>
          <cell r="D106">
            <v>0.08</v>
          </cell>
          <cell r="E106">
            <v>1.6000000000000001E-3</v>
          </cell>
        </row>
        <row r="107">
          <cell r="A107" t="str">
            <v>DFA0102AU</v>
          </cell>
          <cell r="B107" t="str">
            <v>Dimensional Global Value Trust</v>
          </cell>
          <cell r="C107">
            <v>0.08</v>
          </cell>
          <cell r="D107">
            <v>0.08</v>
          </cell>
          <cell r="E107">
            <v>1.6000000000000001E-3</v>
          </cell>
        </row>
        <row r="108">
          <cell r="A108" t="str">
            <v>DFA0103AU</v>
          </cell>
          <cell r="B108" t="str">
            <v>Dimensional Australian Large Company Trust</v>
          </cell>
          <cell r="C108">
            <v>0.08</v>
          </cell>
          <cell r="D108">
            <v>0.08</v>
          </cell>
          <cell r="E108">
            <v>1.6000000000000001E-3</v>
          </cell>
        </row>
        <row r="109">
          <cell r="A109" t="str">
            <v>DFA0104AU</v>
          </cell>
          <cell r="B109" t="str">
            <v>Dimensional Australian Small Company Trust</v>
          </cell>
          <cell r="C109">
            <v>0.1</v>
          </cell>
          <cell r="D109">
            <v>0.1</v>
          </cell>
          <cell r="E109">
            <v>2E-3</v>
          </cell>
        </row>
        <row r="110">
          <cell r="A110" t="str">
            <v>DFA0105AU</v>
          </cell>
          <cell r="B110" t="str">
            <v>Dimensional Global Large Company Trust</v>
          </cell>
          <cell r="C110">
            <v>0.08</v>
          </cell>
          <cell r="D110">
            <v>0.08</v>
          </cell>
          <cell r="E110">
            <v>1.6000000000000001E-3</v>
          </cell>
        </row>
        <row r="111">
          <cell r="A111" t="str">
            <v>DFA0106AU</v>
          </cell>
          <cell r="B111" t="str">
            <v>Dimensional Global Small Company Trust</v>
          </cell>
          <cell r="C111">
            <v>0.12</v>
          </cell>
          <cell r="D111">
            <v>0.12</v>
          </cell>
          <cell r="E111">
            <v>2.3999999999999998E-3</v>
          </cell>
        </row>
        <row r="112">
          <cell r="A112" t="str">
            <v>DFA0107AU</v>
          </cell>
          <cell r="B112" t="str">
            <v>Dimensional Emerging Markets Trust</v>
          </cell>
          <cell r="C112">
            <v>0.25</v>
          </cell>
          <cell r="D112">
            <v>0.25</v>
          </cell>
          <cell r="E112">
            <v>5.0000000000000001E-3</v>
          </cell>
        </row>
        <row r="113">
          <cell r="A113" t="str">
            <v>DFA0108AU</v>
          </cell>
          <cell r="B113" t="str">
            <v>Dimensional Five-Year Diversified Fixed Interest Trust</v>
          </cell>
          <cell r="C113">
            <v>0.05</v>
          </cell>
          <cell r="D113">
            <v>0.05</v>
          </cell>
          <cell r="E113">
            <v>1E-3</v>
          </cell>
        </row>
        <row r="114">
          <cell r="A114" t="str">
            <v>DFA4137AU</v>
          </cell>
          <cell r="B114" t="str">
            <v>Dimensional Sustainability World Equity Trust</v>
          </cell>
          <cell r="C114">
            <v>0.12</v>
          </cell>
          <cell r="D114">
            <v>0.12</v>
          </cell>
          <cell r="E114">
            <v>2.3999999999999998E-3</v>
          </cell>
        </row>
        <row r="115">
          <cell r="A115" t="str">
            <v>EGG0001AU</v>
          </cell>
          <cell r="B115" t="str">
            <v>Eley Griffiths Group Small Companies Fund</v>
          </cell>
          <cell r="C115">
            <v>0.24</v>
          </cell>
          <cell r="D115">
            <v>0.24</v>
          </cell>
          <cell r="E115">
            <v>4.7999999999999996E-3</v>
          </cell>
        </row>
        <row r="116">
          <cell r="A116" t="str">
            <v>EQI0015AU</v>
          </cell>
          <cell r="B116" t="str">
            <v>Aberdeen Standard International Equity Fund</v>
          </cell>
          <cell r="C116">
            <v>0.15</v>
          </cell>
          <cell r="D116">
            <v>0.15</v>
          </cell>
          <cell r="E116">
            <v>3.0000000000000001E-3</v>
          </cell>
        </row>
        <row r="117">
          <cell r="A117" t="str">
            <v>EQI0028AU</v>
          </cell>
          <cell r="B117" t="str">
            <v>Aberdeen Standard Asian Opportunities Fund</v>
          </cell>
          <cell r="C117">
            <v>0.28000000000000003</v>
          </cell>
          <cell r="D117">
            <v>0.28000000000000003</v>
          </cell>
          <cell r="E117">
            <v>5.6000000000000008E-3</v>
          </cell>
        </row>
        <row r="118">
          <cell r="A118" t="str">
            <v>ETL0005AU</v>
          </cell>
          <cell r="B118" t="str">
            <v>SGH LaSalle Global Listed Property Securities Trust</v>
          </cell>
          <cell r="C118">
            <v>0.25</v>
          </cell>
          <cell r="D118">
            <v>0.25</v>
          </cell>
          <cell r="E118">
            <v>5.0000000000000001E-3</v>
          </cell>
        </row>
        <row r="119">
          <cell r="A119" t="str">
            <v>ETL0015AU</v>
          </cell>
          <cell r="B119" t="str">
            <v>PIMCO Wholesale Australian Bond Fund</v>
          </cell>
          <cell r="C119">
            <v>0</v>
          </cell>
          <cell r="D119">
            <v>0.1</v>
          </cell>
          <cell r="E119">
            <v>1E-3</v>
          </cell>
        </row>
        <row r="120">
          <cell r="A120" t="str">
            <v>ETL0016AU</v>
          </cell>
          <cell r="B120" t="str">
            <v xml:space="preserve">PIMCO Diversified Fixed Interest Fund - Wholesale Class </v>
          </cell>
          <cell r="C120">
            <v>0</v>
          </cell>
          <cell r="D120">
            <v>0.1</v>
          </cell>
          <cell r="E120">
            <v>1E-3</v>
          </cell>
        </row>
        <row r="121">
          <cell r="A121" t="str">
            <v>ETL0018AU</v>
          </cell>
          <cell r="B121" t="str">
            <v>PIMCO Wholesale Global Bond Fund</v>
          </cell>
          <cell r="C121">
            <v>0</v>
          </cell>
          <cell r="D121">
            <v>0.1</v>
          </cell>
          <cell r="E121">
            <v>1E-3</v>
          </cell>
        </row>
        <row r="122">
          <cell r="A122" t="str">
            <v>ETL0032AU</v>
          </cell>
          <cell r="B122" t="str">
            <v>Aberdeen Standard Emerging Opportunities Fund</v>
          </cell>
          <cell r="C122">
            <v>0</v>
          </cell>
          <cell r="D122">
            <v>0</v>
          </cell>
          <cell r="E122">
            <v>0</v>
          </cell>
        </row>
        <row r="123">
          <cell r="A123" t="str">
            <v>ETL0042AU</v>
          </cell>
          <cell r="B123" t="str">
            <v>SGH20</v>
          </cell>
          <cell r="C123">
            <v>0.25</v>
          </cell>
          <cell r="D123">
            <v>0.25</v>
          </cell>
          <cell r="E123">
            <v>5.0000000000000001E-3</v>
          </cell>
        </row>
        <row r="124">
          <cell r="A124" t="str">
            <v>ETL0043AU</v>
          </cell>
          <cell r="B124" t="str">
            <v>Lincoln Wholesale Australian Growth Fund†</v>
          </cell>
          <cell r="C124">
            <v>0.35</v>
          </cell>
          <cell r="D124">
            <v>0.35</v>
          </cell>
          <cell r="E124">
            <v>6.9999999999999993E-3</v>
          </cell>
        </row>
        <row r="125">
          <cell r="A125" t="str">
            <v>ETL0046AU</v>
          </cell>
          <cell r="B125" t="str">
            <v>K2 Select International Fund</v>
          </cell>
          <cell r="C125">
            <v>0.25</v>
          </cell>
          <cell r="D125">
            <v>0.25</v>
          </cell>
          <cell r="E125">
            <v>5.0000000000000001E-3</v>
          </cell>
        </row>
        <row r="126">
          <cell r="A126" t="str">
            <v>ETL0060AU</v>
          </cell>
          <cell r="B126" t="str">
            <v>Allan Gray Australia Equity Fund</v>
          </cell>
          <cell r="C126">
            <v>0.2</v>
          </cell>
          <cell r="D126">
            <v>0.2</v>
          </cell>
          <cell r="E126">
            <v>4.0000000000000001E-3</v>
          </cell>
        </row>
        <row r="127">
          <cell r="A127" t="str">
            <v>ETL0062AU</v>
          </cell>
          <cell r="B127" t="str">
            <v>SGH ICE</v>
          </cell>
          <cell r="C127">
            <v>0.35</v>
          </cell>
          <cell r="D127">
            <v>0.35</v>
          </cell>
          <cell r="E127">
            <v>6.9999999999999993E-3</v>
          </cell>
        </row>
        <row r="128">
          <cell r="A128" t="str">
            <v>ETL0069AU</v>
          </cell>
          <cell r="B128" t="str">
            <v>Tribeca Alpha Plus Fund</v>
          </cell>
          <cell r="C128">
            <v>0.3</v>
          </cell>
          <cell r="D128">
            <v>0.3</v>
          </cell>
          <cell r="E128">
            <v>6.0000000000000001E-3</v>
          </cell>
        </row>
        <row r="129">
          <cell r="A129" t="str">
            <v>ETL0071AU</v>
          </cell>
          <cell r="B129" t="str">
            <v>T. Rowe Price Global Equity Fund</v>
          </cell>
          <cell r="C129">
            <v>0.25</v>
          </cell>
          <cell r="D129">
            <v>0.2</v>
          </cell>
          <cell r="E129">
            <v>4.5000000000000005E-3</v>
          </cell>
        </row>
        <row r="130">
          <cell r="A130" t="str">
            <v>ETL0148AU</v>
          </cell>
          <cell r="B130" t="str">
            <v>Armytage Australian Equity Income Fund</v>
          </cell>
          <cell r="C130">
            <v>0.25</v>
          </cell>
          <cell r="D130">
            <v>0.25</v>
          </cell>
          <cell r="E130">
            <v>5.0000000000000001E-3</v>
          </cell>
        </row>
        <row r="131">
          <cell r="A131" t="str">
            <v>ETL0171AU</v>
          </cell>
          <cell r="B131" t="str">
            <v>AXA IM Sustainable Equity Fund</v>
          </cell>
          <cell r="C131">
            <v>0.15</v>
          </cell>
          <cell r="D131">
            <v>0.15</v>
          </cell>
          <cell r="E131">
            <v>3.0000000000000001E-3</v>
          </cell>
        </row>
        <row r="132">
          <cell r="A132" t="str">
            <v>ETL0182AU</v>
          </cell>
          <cell r="B132" t="str">
            <v>PIMCO Wholesale Australian Short Term Bond Fund</v>
          </cell>
          <cell r="C132">
            <v>0</v>
          </cell>
          <cell r="D132">
            <v>0</v>
          </cell>
          <cell r="E132">
            <v>0</v>
          </cell>
        </row>
        <row r="133">
          <cell r="A133" t="str">
            <v>ETL0328AU</v>
          </cell>
          <cell r="B133" t="str">
            <v>T. Rowe Price Australian Equity Fund</v>
          </cell>
          <cell r="C133">
            <v>0.1</v>
          </cell>
          <cell r="D133">
            <v>0.1</v>
          </cell>
          <cell r="E133">
            <v>2E-3</v>
          </cell>
        </row>
        <row r="134">
          <cell r="A134" t="str">
            <v>ETL0365AU</v>
          </cell>
          <cell r="B134" t="str">
            <v>Paradice Global Small Cap Fund</v>
          </cell>
          <cell r="C134">
            <v>0.3</v>
          </cell>
          <cell r="D134">
            <v>0.3</v>
          </cell>
          <cell r="E134">
            <v>6.0000000000000001E-3</v>
          </cell>
        </row>
        <row r="135">
          <cell r="A135" t="str">
            <v>ETL0398AU</v>
          </cell>
          <cell r="B135" t="str">
            <v>T. Rowe Price Dynamic Global Bond Fund</v>
          </cell>
          <cell r="C135">
            <v>0.2</v>
          </cell>
          <cell r="D135">
            <v>0.2</v>
          </cell>
          <cell r="E135">
            <v>4.0000000000000001E-3</v>
          </cell>
        </row>
        <row r="136">
          <cell r="A136" t="str">
            <v>ETL0458AU</v>
          </cell>
          <cell r="B136" t="str">
            <v>PIMCO Income Fund</v>
          </cell>
          <cell r="C136">
            <v>0</v>
          </cell>
          <cell r="D136">
            <v>0</v>
          </cell>
          <cell r="E136">
            <v>0</v>
          </cell>
        </row>
        <row r="137">
          <cell r="A137" t="str">
            <v>ETL0463AU</v>
          </cell>
          <cell r="B137" t="str">
            <v xml:space="preserve">Orbis Global Equity Fund </v>
          </cell>
          <cell r="C137">
            <v>0.25</v>
          </cell>
          <cell r="D137">
            <v>0.25</v>
          </cell>
          <cell r="E137">
            <v>5.0000000000000001E-3</v>
          </cell>
        </row>
        <row r="138">
          <cell r="A138" t="str">
            <v>ETL4207AU</v>
          </cell>
          <cell r="B138" t="str">
            <v>GQG Partners Emerging Markets Equity Fund</v>
          </cell>
          <cell r="C138">
            <v>0.25</v>
          </cell>
          <cell r="D138">
            <v>0.25</v>
          </cell>
          <cell r="E138">
            <v>5.0000000000000001E-3</v>
          </cell>
        </row>
        <row r="139">
          <cell r="A139" t="str">
            <v>ETL5525AU</v>
          </cell>
          <cell r="B139" t="str">
            <v xml:space="preserve">Colchester Global Government Bond Fund </v>
          </cell>
          <cell r="C139">
            <v>0</v>
          </cell>
          <cell r="D139">
            <v>0</v>
          </cell>
          <cell r="E139">
            <v>0</v>
          </cell>
        </row>
        <row r="140">
          <cell r="A140" t="str">
            <v>ETL6978AU</v>
          </cell>
          <cell r="B140" t="str">
            <v xml:space="preserve">Milford Dynamic Fund </v>
          </cell>
          <cell r="C140">
            <v>0.3</v>
          </cell>
          <cell r="D140">
            <v>0.3</v>
          </cell>
          <cell r="E140">
            <v>6.0000000000000001E-3</v>
          </cell>
        </row>
        <row r="141">
          <cell r="A141" t="str">
            <v>ETL7377AU</v>
          </cell>
          <cell r="B141" t="str">
            <v>GQG Partners Global Equity Fund - A Class</v>
          </cell>
          <cell r="C141">
            <v>0.1</v>
          </cell>
          <cell r="D141">
            <v>0.1</v>
          </cell>
          <cell r="E141">
            <v>2E-3</v>
          </cell>
        </row>
        <row r="142">
          <cell r="A142" t="str">
            <v>FAM0101AU</v>
          </cell>
          <cell r="B142" t="str">
            <v>Celeste Australian Small Companies Fund</v>
          </cell>
          <cell r="C142">
            <v>0.3</v>
          </cell>
          <cell r="D142">
            <v>0.3</v>
          </cell>
          <cell r="E142">
            <v>6.0000000000000001E-3</v>
          </cell>
        </row>
        <row r="143">
          <cell r="A143" t="str">
            <v>FID0007AU</v>
          </cell>
          <cell r="B143" t="str">
            <v>Fidelity Global Equities Fund</v>
          </cell>
          <cell r="C143">
            <v>0.2</v>
          </cell>
          <cell r="D143">
            <v>0.2</v>
          </cell>
          <cell r="E143">
            <v>4.0000000000000001E-3</v>
          </cell>
        </row>
        <row r="144">
          <cell r="A144" t="str">
            <v>FID0008AU</v>
          </cell>
          <cell r="B144" t="str">
            <v>Fidelity Australian Equities Fund</v>
          </cell>
          <cell r="C144">
            <v>0.15</v>
          </cell>
          <cell r="D144">
            <v>0.15</v>
          </cell>
          <cell r="E144">
            <v>3.0000000000000001E-3</v>
          </cell>
        </row>
        <row r="145">
          <cell r="A145" t="str">
            <v>FID0010AU</v>
          </cell>
          <cell r="B145" t="str">
            <v>Fidelity Asia Fund</v>
          </cell>
          <cell r="C145">
            <v>0.3</v>
          </cell>
          <cell r="D145">
            <v>0.3</v>
          </cell>
          <cell r="E145">
            <v>6.0000000000000001E-3</v>
          </cell>
        </row>
        <row r="146">
          <cell r="A146" t="str">
            <v>FID0011AU</v>
          </cell>
          <cell r="B146" t="str">
            <v>Fidelity China Fund</v>
          </cell>
          <cell r="C146">
            <v>0.3</v>
          </cell>
          <cell r="D146">
            <v>0.3</v>
          </cell>
          <cell r="E146">
            <v>6.0000000000000001E-3</v>
          </cell>
        </row>
        <row r="147">
          <cell r="A147" t="str">
            <v>FID0015AU</v>
          </cell>
          <cell r="B147" t="str">
            <v>Fidelity India Fund</v>
          </cell>
          <cell r="C147">
            <v>0.3</v>
          </cell>
          <cell r="D147">
            <v>0.3</v>
          </cell>
          <cell r="E147">
            <v>6.0000000000000001E-3</v>
          </cell>
        </row>
        <row r="148">
          <cell r="A148" t="str">
            <v>FID0021AU</v>
          </cell>
          <cell r="B148" t="str">
            <v>Fidelity Australian Opportunities Fund</v>
          </cell>
          <cell r="C148">
            <v>0.2</v>
          </cell>
          <cell r="D148">
            <v>0.2</v>
          </cell>
          <cell r="E148">
            <v>4.0000000000000001E-3</v>
          </cell>
        </row>
        <row r="149">
          <cell r="A149" t="str">
            <v>FRT0009AU</v>
          </cell>
          <cell r="B149" t="str">
            <v>Franklin Global Growth Fund</v>
          </cell>
          <cell r="C149">
            <v>0.15</v>
          </cell>
          <cell r="D149">
            <v>0.15</v>
          </cell>
          <cell r="E149">
            <v>3.0000000000000001E-3</v>
          </cell>
        </row>
        <row r="150">
          <cell r="A150" t="str">
            <v>FRT0011AU</v>
          </cell>
          <cell r="B150" t="str">
            <v xml:space="preserve">Franklin Templeton Multisector Bond Fund (Class W) </v>
          </cell>
          <cell r="C150">
            <v>0</v>
          </cell>
          <cell r="D150">
            <v>0</v>
          </cell>
          <cell r="E150">
            <v>0</v>
          </cell>
        </row>
        <row r="151">
          <cell r="A151" t="str">
            <v>FRT0027AU</v>
          </cell>
          <cell r="B151" t="str">
            <v>Franklin Australian Absolute Return Bond </v>
          </cell>
          <cell r="C151">
            <v>0</v>
          </cell>
          <cell r="D151">
            <v>0</v>
          </cell>
          <cell r="E151">
            <v>0</v>
          </cell>
        </row>
        <row r="152">
          <cell r="A152" t="str">
            <v>FSF0002AU</v>
          </cell>
          <cell r="B152" t="str">
            <v>First Sentier Wholesale Australian Share Fund</v>
          </cell>
          <cell r="C152">
            <v>0.1</v>
          </cell>
          <cell r="D152">
            <v>0.1</v>
          </cell>
          <cell r="E152">
            <v>2E-3</v>
          </cell>
        </row>
        <row r="153">
          <cell r="A153" t="str">
            <v>FSF0003AU</v>
          </cell>
          <cell r="B153" t="str">
            <v>First Sentier Wholesale Imputation Fund</v>
          </cell>
          <cell r="C153">
            <v>0.2</v>
          </cell>
          <cell r="D153">
            <v>0.2</v>
          </cell>
          <cell r="E153">
            <v>4.0000000000000001E-3</v>
          </cell>
        </row>
        <row r="154">
          <cell r="A154" t="str">
            <v>FSF0004AU</v>
          </cell>
          <cell r="B154" t="str">
            <v>First Sentier Wholesale Property Securities Fund</v>
          </cell>
          <cell r="C154">
            <v>0.1</v>
          </cell>
          <cell r="D154">
            <v>0.1</v>
          </cell>
          <cell r="E154">
            <v>2E-3</v>
          </cell>
        </row>
        <row r="155">
          <cell r="A155" t="str">
            <v>FSF0007AU</v>
          </cell>
          <cell r="B155" t="str">
            <v>First Sentier Future Leaders Fund</v>
          </cell>
          <cell r="C155">
            <v>0.2</v>
          </cell>
          <cell r="D155">
            <v>0.2</v>
          </cell>
          <cell r="E155">
            <v>4.0000000000000001E-3</v>
          </cell>
        </row>
        <row r="156">
          <cell r="A156" t="str">
            <v>FSF0008AU</v>
          </cell>
          <cell r="B156" t="str">
            <v>First Sentier Wholesale Diversified Fund</v>
          </cell>
          <cell r="C156">
            <v>0.2</v>
          </cell>
          <cell r="D156">
            <v>0.2</v>
          </cell>
          <cell r="E156">
            <v>4.0000000000000001E-3</v>
          </cell>
        </row>
        <row r="157">
          <cell r="A157" t="str">
            <v>FSF0013AU</v>
          </cell>
          <cell r="B157" t="str">
            <v>Colonial MIF Imputation Fund</v>
          </cell>
          <cell r="C157">
            <v>0.2</v>
          </cell>
          <cell r="D157">
            <v>0.2</v>
          </cell>
          <cell r="E157">
            <v>4.0000000000000001E-3</v>
          </cell>
        </row>
        <row r="158">
          <cell r="A158" t="str">
            <v>FSF0016AU</v>
          </cell>
          <cell r="B158" t="str">
            <v>First Sentier Wholesale Concentrated Australian Share Fund</v>
          </cell>
          <cell r="C158">
            <v>0.1</v>
          </cell>
          <cell r="D158">
            <v>0.1</v>
          </cell>
          <cell r="E158">
            <v>2E-3</v>
          </cell>
        </row>
        <row r="159">
          <cell r="A159" t="str">
            <v>FSF0027AU</v>
          </cell>
          <cell r="B159" t="str">
            <v>First Sentier Wholesale Australian Bond Fund</v>
          </cell>
          <cell r="C159">
            <v>0.1</v>
          </cell>
          <cell r="D159">
            <v>0.1</v>
          </cell>
          <cell r="E159">
            <v>2E-3</v>
          </cell>
        </row>
        <row r="160">
          <cell r="A160" t="str">
            <v>FSF0033AU</v>
          </cell>
          <cell r="B160" t="str">
            <v>First Sentier Wholesale Conservative Fund</v>
          </cell>
          <cell r="C160">
            <v>0.1</v>
          </cell>
          <cell r="D160">
            <v>0.1</v>
          </cell>
          <cell r="E160">
            <v>2E-3</v>
          </cell>
        </row>
        <row r="161">
          <cell r="A161" t="str">
            <v>FSF0038AU</v>
          </cell>
          <cell r="B161" t="str">
            <v xml:space="preserve">Janus Henderson Global Natural Resources </v>
          </cell>
          <cell r="C161">
            <v>0.1</v>
          </cell>
          <cell r="D161">
            <v>0.1</v>
          </cell>
          <cell r="E161">
            <v>2E-3</v>
          </cell>
        </row>
        <row r="162">
          <cell r="A162" t="str">
            <v>FSF0040AU</v>
          </cell>
          <cell r="B162" t="str">
            <v>First Sentier Wholesale Balanced Fund</v>
          </cell>
          <cell r="C162">
            <v>0.15</v>
          </cell>
          <cell r="D162">
            <v>0.15</v>
          </cell>
          <cell r="E162">
            <v>3.0000000000000001E-3</v>
          </cell>
        </row>
        <row r="163">
          <cell r="A163" t="str">
            <v>FSF0043AU</v>
          </cell>
          <cell r="B163" t="str">
            <v>First Sentier Wholesale Geared Share Fund</v>
          </cell>
          <cell r="C163">
            <v>0.5</v>
          </cell>
          <cell r="D163">
            <v>0.5</v>
          </cell>
          <cell r="E163">
            <v>0.01</v>
          </cell>
        </row>
        <row r="164">
          <cell r="A164" t="str">
            <v>FSF0047AU</v>
          </cell>
          <cell r="B164" t="str">
            <v>Stewart Investors Wholesale Worldwide Leaders Sustainability Fund</v>
          </cell>
          <cell r="C164">
            <v>0.1</v>
          </cell>
          <cell r="D164">
            <v>0.1</v>
          </cell>
          <cell r="E164">
            <v>2E-3</v>
          </cell>
        </row>
        <row r="165">
          <cell r="A165" t="str">
            <v>FSF0079AU</v>
          </cell>
          <cell r="B165" t="str">
            <v>Lazard Select Australian Equity Fund</v>
          </cell>
          <cell r="C165">
            <v>0.1</v>
          </cell>
          <cell r="D165">
            <v>0.1</v>
          </cell>
          <cell r="E165">
            <v>2E-3</v>
          </cell>
        </row>
        <row r="166">
          <cell r="A166" t="str">
            <v>FSF0084AU</v>
          </cell>
          <cell r="B166" t="str">
            <v>First Sentier Wholesale Global Credit Income Fund</v>
          </cell>
          <cell r="C166">
            <v>0.15</v>
          </cell>
          <cell r="D166">
            <v>0.15</v>
          </cell>
          <cell r="E166">
            <v>3.0000000000000001E-3</v>
          </cell>
        </row>
        <row r="167">
          <cell r="A167" t="str">
            <v>FSF0146AU</v>
          </cell>
          <cell r="B167" t="str">
            <v>Colonial First State Wholesale Global Health &amp; Biotechnology Fund</v>
          </cell>
          <cell r="C167">
            <v>0.05</v>
          </cell>
          <cell r="D167">
            <v>0.05</v>
          </cell>
          <cell r="E167">
            <v>1E-3</v>
          </cell>
        </row>
        <row r="168">
          <cell r="A168" t="str">
            <v>FSF0170AU</v>
          </cell>
          <cell r="B168" t="str">
            <v>Colonial FirstChoice Wholesale Geared Global Share Fund†</v>
          </cell>
          <cell r="C168">
            <v>0.16</v>
          </cell>
          <cell r="D168">
            <v>0.16</v>
          </cell>
          <cell r="E168">
            <v>3.2000000000000002E-3</v>
          </cell>
        </row>
        <row r="169">
          <cell r="A169" t="str">
            <v>FSF0454AU</v>
          </cell>
          <cell r="B169" t="str">
            <v>First Sentier Wholesale Global Property Securities Fund</v>
          </cell>
          <cell r="C169">
            <v>0.1</v>
          </cell>
          <cell r="D169">
            <v>0.1</v>
          </cell>
          <cell r="E169">
            <v>2E-3</v>
          </cell>
        </row>
        <row r="170">
          <cell r="A170" t="str">
            <v>FSF0490AU</v>
          </cell>
          <cell r="B170" t="str">
            <v>Colonial FirstChoice Wholesale Growth Fund</v>
          </cell>
          <cell r="C170">
            <v>0.15</v>
          </cell>
          <cell r="D170">
            <v>0.15</v>
          </cell>
          <cell r="E170">
            <v>3.0000000000000001E-3</v>
          </cell>
        </row>
        <row r="171">
          <cell r="A171" t="str">
            <v>FSF0498AU</v>
          </cell>
          <cell r="B171" t="str">
            <v>First Sentier Wholesale High Growth Fund</v>
          </cell>
          <cell r="C171">
            <v>0.15</v>
          </cell>
          <cell r="D171">
            <v>0.15</v>
          </cell>
          <cell r="E171">
            <v>3.0000000000000001E-3</v>
          </cell>
        </row>
        <row r="172">
          <cell r="A172" t="str">
            <v>FSF0499AU</v>
          </cell>
          <cell r="B172" t="str">
            <v>Colonial FirstChoice Wholesale High Growth Fund</v>
          </cell>
          <cell r="C172">
            <v>0.15</v>
          </cell>
          <cell r="D172">
            <v>0.15</v>
          </cell>
          <cell r="E172">
            <v>3.0000000000000001E-3</v>
          </cell>
        </row>
        <row r="173">
          <cell r="A173" t="str">
            <v>FSF0694AU</v>
          </cell>
          <cell r="B173" t="str">
            <v>First Sentier Wholesale Target Return Income Fund</v>
          </cell>
          <cell r="C173">
            <v>0.15</v>
          </cell>
          <cell r="D173">
            <v>0.15</v>
          </cell>
          <cell r="E173">
            <v>3.0000000000000001E-3</v>
          </cell>
        </row>
        <row r="174">
          <cell r="A174" t="str">
            <v>FSF0710AU</v>
          </cell>
          <cell r="B174" t="str">
            <v>Acadian Sustainable Global Equity Fund</v>
          </cell>
          <cell r="C174">
            <v>0.05</v>
          </cell>
          <cell r="D174">
            <v>0.05</v>
          </cell>
          <cell r="E174">
            <v>1E-3</v>
          </cell>
        </row>
        <row r="175">
          <cell r="A175" t="str">
            <v>FSF0789AU</v>
          </cell>
          <cell r="B175" t="str">
            <v>Acadian Wholesale Australian Equity Long Short Fund†</v>
          </cell>
          <cell r="C175">
            <v>0.15</v>
          </cell>
          <cell r="D175">
            <v>0.15</v>
          </cell>
          <cell r="E175">
            <v>3.0000000000000001E-3</v>
          </cell>
        </row>
        <row r="176">
          <cell r="A176" t="str">
            <v>FSF0961AU</v>
          </cell>
          <cell r="B176" t="str">
            <v>First Sentier Wholesale Equity Income Fund</v>
          </cell>
          <cell r="C176">
            <v>0.05</v>
          </cell>
          <cell r="D176">
            <v>0.05</v>
          </cell>
          <cell r="E176">
            <v>1E-3</v>
          </cell>
        </row>
        <row r="177">
          <cell r="A177" t="str">
            <v>FSF0974AU</v>
          </cell>
          <cell r="B177" t="str">
            <v>Realindex Global Share Fund - Class A</v>
          </cell>
          <cell r="C177">
            <v>0.1</v>
          </cell>
          <cell r="D177">
            <v>0.1</v>
          </cell>
          <cell r="E177">
            <v>2E-3</v>
          </cell>
        </row>
        <row r="178">
          <cell r="A178" t="str">
            <v>FSF0975AU</v>
          </cell>
          <cell r="B178" t="str">
            <v>Realindex Global Share Fund Hedged - Class A</v>
          </cell>
          <cell r="C178">
            <v>0.1</v>
          </cell>
          <cell r="D178">
            <v>0.1</v>
          </cell>
          <cell r="E178">
            <v>2E-3</v>
          </cell>
        </row>
        <row r="179">
          <cell r="A179" t="str">
            <v>FSF0976AU</v>
          </cell>
          <cell r="B179" t="str">
            <v>Realindex Australian Share Fund - Class A</v>
          </cell>
          <cell r="C179">
            <v>0.05</v>
          </cell>
          <cell r="D179">
            <v>0.05</v>
          </cell>
          <cell r="E179">
            <v>1E-3</v>
          </cell>
        </row>
        <row r="180">
          <cell r="A180" t="str">
            <v>FSF0978AU</v>
          </cell>
          <cell r="B180" t="str">
            <v>Realindex Australian Small Companies Fund - Class A†</v>
          </cell>
          <cell r="C180">
            <v>0.05</v>
          </cell>
          <cell r="D180">
            <v>0.05</v>
          </cell>
          <cell r="E180">
            <v>1E-3</v>
          </cell>
        </row>
        <row r="181">
          <cell r="A181" t="str">
            <v>FSF1240AU</v>
          </cell>
          <cell r="B181" t="str">
            <v>Acadian Global Managed Volatility Fund - Class A</v>
          </cell>
          <cell r="C181">
            <v>0.05</v>
          </cell>
          <cell r="D181">
            <v>0.05</v>
          </cell>
          <cell r="E181">
            <v>1E-3</v>
          </cell>
        </row>
        <row r="182">
          <cell r="A182" t="str">
            <v>FSF1675AU</v>
          </cell>
          <cell r="B182" t="str">
            <v>Stewart Investors Worldwide Sustainability Fund</v>
          </cell>
          <cell r="C182">
            <v>0.15</v>
          </cell>
          <cell r="D182">
            <v>0.15</v>
          </cell>
          <cell r="E182">
            <v>3.0000000000000001E-3</v>
          </cell>
        </row>
        <row r="183">
          <cell r="A183" t="str">
            <v>GMO0006AU</v>
          </cell>
          <cell r="B183" t="str">
            <v>GMO Systematic Global Macro Trust</v>
          </cell>
          <cell r="C183">
            <v>0</v>
          </cell>
          <cell r="D183">
            <v>0</v>
          </cell>
          <cell r="E183">
            <v>0</v>
          </cell>
        </row>
        <row r="184">
          <cell r="A184" t="str">
            <v>GSF0001AU</v>
          </cell>
          <cell r="B184" t="str">
            <v>Epoch Global Equity Shareholder Yield (Hedged) Fund</v>
          </cell>
          <cell r="C184">
            <v>0.2</v>
          </cell>
          <cell r="D184">
            <v>0.2</v>
          </cell>
          <cell r="E184">
            <v>4.0000000000000001E-3</v>
          </cell>
        </row>
        <row r="185">
          <cell r="A185" t="str">
            <v>GSF0002AU</v>
          </cell>
          <cell r="B185" t="str">
            <v>Epoch Global Equity Shareholder Yield (Unhedged) Fund</v>
          </cell>
          <cell r="C185">
            <v>0.2</v>
          </cell>
          <cell r="D185">
            <v>0.2</v>
          </cell>
          <cell r="E185">
            <v>4.0000000000000001E-3</v>
          </cell>
        </row>
        <row r="186">
          <cell r="A186" t="str">
            <v>GSF0008AU</v>
          </cell>
          <cell r="B186" t="str">
            <v>Payden Global Income Opportunities</v>
          </cell>
          <cell r="C186">
            <v>0.1</v>
          </cell>
          <cell r="D186">
            <v>0.1</v>
          </cell>
          <cell r="E186">
            <v>2E-3</v>
          </cell>
        </row>
        <row r="187">
          <cell r="A187" t="str">
            <v>GTU0008AU</v>
          </cell>
          <cell r="B187" t="str">
            <v>INVESCO Wholesale Global Opportunities Fund - hedged</v>
          </cell>
          <cell r="C187">
            <v>0.2</v>
          </cell>
          <cell r="D187">
            <v>0.2</v>
          </cell>
          <cell r="E187">
            <v>4.0000000000000001E-3</v>
          </cell>
        </row>
        <row r="188">
          <cell r="A188" t="str">
            <v>GTU0102AU</v>
          </cell>
          <cell r="B188" t="str">
            <v>INVESCO Wholesale Global Opportunities Fund - unhedged</v>
          </cell>
          <cell r="C188">
            <v>0.2</v>
          </cell>
          <cell r="D188">
            <v>0.2</v>
          </cell>
          <cell r="E188">
            <v>4.0000000000000001E-3</v>
          </cell>
        </row>
        <row r="189">
          <cell r="A189" t="str">
            <v>HBC0008AU</v>
          </cell>
          <cell r="B189" t="str">
            <v>SG Hiscock Property Opportunities Fund</v>
          </cell>
          <cell r="C189">
            <v>0.25</v>
          </cell>
          <cell r="D189">
            <v>0.25</v>
          </cell>
          <cell r="E189">
            <v>5.0000000000000001E-3</v>
          </cell>
        </row>
        <row r="190">
          <cell r="A190" t="str">
            <v>HBC0011AU</v>
          </cell>
          <cell r="B190" t="str">
            <v>Merlon Wholesale Australian Share Income Fund</v>
          </cell>
          <cell r="C190">
            <v>0.2</v>
          </cell>
          <cell r="D190">
            <v>0.2</v>
          </cell>
          <cell r="E190">
            <v>4.0000000000000001E-3</v>
          </cell>
        </row>
        <row r="191">
          <cell r="A191" t="str">
            <v>HFL0104AU</v>
          </cell>
          <cell r="B191" t="str">
            <v>Fulcrum Diversified Investments Fund</v>
          </cell>
          <cell r="C191">
            <v>0</v>
          </cell>
          <cell r="D191">
            <v>0</v>
          </cell>
          <cell r="E191">
            <v>0</v>
          </cell>
        </row>
        <row r="192">
          <cell r="A192" t="str">
            <v>HFL0108AU</v>
          </cell>
          <cell r="B192" t="str">
            <v>Apis Global Long/Short Fund</v>
          </cell>
          <cell r="C192">
            <v>0</v>
          </cell>
          <cell r="D192">
            <v>0</v>
          </cell>
          <cell r="E192">
            <v>0</v>
          </cell>
        </row>
        <row r="193">
          <cell r="A193" t="str">
            <v>HHA0002AU</v>
          </cell>
          <cell r="B193" t="str">
            <v xml:space="preserve">Pengana Axiom International Ethical Fund Hedged </v>
          </cell>
          <cell r="C193">
            <v>0.25</v>
          </cell>
          <cell r="D193">
            <v>0.25</v>
          </cell>
          <cell r="E193">
            <v>5.0000000000000001E-3</v>
          </cell>
        </row>
        <row r="194">
          <cell r="A194" t="str">
            <v>HHA0007AU</v>
          </cell>
          <cell r="B194" t="str">
            <v>Pengana WHEB Sustainable Impact Fund</v>
          </cell>
          <cell r="C194">
            <v>0.25</v>
          </cell>
          <cell r="D194">
            <v>0.25</v>
          </cell>
          <cell r="E194">
            <v>5.0000000000000001E-3</v>
          </cell>
        </row>
        <row r="195">
          <cell r="A195" t="str">
            <v>HML0016AU</v>
          </cell>
          <cell r="B195" t="str">
            <v>UBS Clarion Global Property Securities Fund</v>
          </cell>
          <cell r="C195">
            <v>0.25</v>
          </cell>
          <cell r="D195">
            <v>0.25</v>
          </cell>
          <cell r="E195">
            <v>5.0000000000000001E-3</v>
          </cell>
        </row>
        <row r="196">
          <cell r="A196" t="str">
            <v>HOW0002AU</v>
          </cell>
          <cell r="B196" t="str">
            <v>Pengana Axiom International Ethical Fund</v>
          </cell>
          <cell r="C196">
            <v>0.15</v>
          </cell>
          <cell r="D196">
            <v>0.15</v>
          </cell>
          <cell r="E196">
            <v>3.0000000000000001E-3</v>
          </cell>
        </row>
        <row r="197">
          <cell r="A197" t="str">
            <v>HOW0016AU</v>
          </cell>
          <cell r="B197" t="str">
            <v>NovaPort Smaller Companies Fund</v>
          </cell>
          <cell r="C197">
            <v>0.3</v>
          </cell>
          <cell r="D197">
            <v>0.3</v>
          </cell>
          <cell r="E197">
            <v>6.0000000000000001E-3</v>
          </cell>
        </row>
        <row r="198">
          <cell r="A198" t="str">
            <v>HOW0019AU</v>
          </cell>
          <cell r="B198" t="str">
            <v xml:space="preserve">Alphinity Australian Equity Fund </v>
          </cell>
          <cell r="C198">
            <v>0.2</v>
          </cell>
          <cell r="D198">
            <v>0.2</v>
          </cell>
          <cell r="E198">
            <v>4.0000000000000001E-3</v>
          </cell>
        </row>
        <row r="199">
          <cell r="A199" t="str">
            <v>HOW0020AU</v>
          </cell>
          <cell r="B199" t="str">
            <v>WaveStone Australian Share Fund</v>
          </cell>
          <cell r="C199">
            <v>0.2</v>
          </cell>
          <cell r="D199">
            <v>0.2</v>
          </cell>
          <cell r="E199">
            <v>4.0000000000000001E-3</v>
          </cell>
        </row>
        <row r="200">
          <cell r="A200" t="str">
            <v>HOW0026AU</v>
          </cell>
          <cell r="B200" t="str">
            <v>Alphinity Concentrated Australian Share Fund</v>
          </cell>
          <cell r="C200">
            <v>0.2</v>
          </cell>
          <cell r="D200">
            <v>0.2</v>
          </cell>
          <cell r="E200">
            <v>4.0000000000000001E-3</v>
          </cell>
        </row>
        <row r="201">
          <cell r="A201" t="str">
            <v>HOW0034AU</v>
          </cell>
          <cell r="B201" t="str">
            <v xml:space="preserve">Greencape Wholesale Broadcap Fund </v>
          </cell>
          <cell r="C201">
            <v>0.2</v>
          </cell>
          <cell r="D201">
            <v>0.2</v>
          </cell>
          <cell r="E201">
            <v>4.0000000000000001E-3</v>
          </cell>
        </row>
        <row r="202">
          <cell r="A202" t="str">
            <v>HOW0052AU</v>
          </cell>
          <cell r="B202" t="str">
            <v xml:space="preserve">Kapstream Absolute Return Income Fund </v>
          </cell>
          <cell r="C202">
            <v>0</v>
          </cell>
          <cell r="D202">
            <v>7.0000000000000007E-2</v>
          </cell>
          <cell r="E202">
            <v>7.000000000000001E-4</v>
          </cell>
        </row>
        <row r="203">
          <cell r="A203" t="str">
            <v>HOW0053AU</v>
          </cell>
          <cell r="B203" t="str">
            <v>Wavestone Dynamic Equity Fund</v>
          </cell>
          <cell r="C203">
            <v>0.2</v>
          </cell>
          <cell r="D203">
            <v>0.2</v>
          </cell>
          <cell r="E203">
            <v>4.0000000000000001E-3</v>
          </cell>
        </row>
        <row r="204">
          <cell r="A204" t="str">
            <v>HOW0062AU</v>
          </cell>
          <cell r="B204" t="str">
            <v>Ardea Wholesale Inflation Linked Bond Fund</v>
          </cell>
          <cell r="C204">
            <v>0.13</v>
          </cell>
          <cell r="D204">
            <v>0.13</v>
          </cell>
          <cell r="E204">
            <v>2.5999999999999999E-3</v>
          </cell>
        </row>
        <row r="205">
          <cell r="A205" t="str">
            <v>HOW0098AU</v>
          </cell>
          <cell r="B205" t="str">
            <v>Ardea Real Outcome Fund</v>
          </cell>
          <cell r="C205">
            <v>0.05</v>
          </cell>
          <cell r="D205">
            <v>0.05</v>
          </cell>
          <cell r="E205">
            <v>1E-3</v>
          </cell>
        </row>
        <row r="206">
          <cell r="A206" t="str">
            <v>HOW0121AU</v>
          </cell>
          <cell r="B206" t="str">
            <v>Alphinity Sustainable Share Fund</v>
          </cell>
          <cell r="C206">
            <v>0.2</v>
          </cell>
          <cell r="D206">
            <v>0.2</v>
          </cell>
          <cell r="E206">
            <v>4.0000000000000001E-3</v>
          </cell>
        </row>
        <row r="207">
          <cell r="A207" t="str">
            <v>IML0001AU</v>
          </cell>
          <cell r="B207" t="str">
            <v>Investors Mutual Australian Smaller Companies Fund</v>
          </cell>
          <cell r="C207">
            <v>0.25</v>
          </cell>
          <cell r="D207">
            <v>0.25</v>
          </cell>
          <cell r="E207">
            <v>5.0000000000000001E-3</v>
          </cell>
        </row>
        <row r="208">
          <cell r="A208" t="str">
            <v>IML0002AU</v>
          </cell>
          <cell r="B208" t="str">
            <v>Investors Mutual Australian Share Fund</v>
          </cell>
          <cell r="C208">
            <v>0.25</v>
          </cell>
          <cell r="D208">
            <v>0.25</v>
          </cell>
          <cell r="E208">
            <v>5.0000000000000001E-3</v>
          </cell>
        </row>
        <row r="209">
          <cell r="A209" t="str">
            <v>IML0003AU</v>
          </cell>
          <cell r="B209" t="str">
            <v>Investors Mutual Future Leaders Fund</v>
          </cell>
          <cell r="C209">
            <v>0.25</v>
          </cell>
          <cell r="D209">
            <v>0.25</v>
          </cell>
          <cell r="E209">
            <v>5.0000000000000001E-3</v>
          </cell>
        </row>
        <row r="210">
          <cell r="A210" t="str">
            <v>IML0004AU</v>
          </cell>
          <cell r="B210" t="str">
            <v>Investors Mutual All Industrials Share Fund</v>
          </cell>
          <cell r="C210">
            <v>0.25</v>
          </cell>
          <cell r="D210">
            <v>0.25</v>
          </cell>
          <cell r="E210">
            <v>5.0000000000000001E-3</v>
          </cell>
        </row>
        <row r="211">
          <cell r="A211" t="str">
            <v>IML0005AU</v>
          </cell>
          <cell r="B211" t="str">
            <v>Investors Mutual Equity Income Fund</v>
          </cell>
          <cell r="C211">
            <v>0.25</v>
          </cell>
          <cell r="D211">
            <v>0.25</v>
          </cell>
          <cell r="E211">
            <v>5.0000000000000001E-3</v>
          </cell>
        </row>
        <row r="212">
          <cell r="A212" t="str">
            <v>IOF0044AU</v>
          </cell>
          <cell r="B212" t="str">
            <v>Resolution Capital Core Plus Property Securities Fund Series II</v>
          </cell>
          <cell r="C212">
            <v>0.2</v>
          </cell>
          <cell r="D212">
            <v>0.2</v>
          </cell>
          <cell r="E212">
            <v>4.0000000000000001E-3</v>
          </cell>
        </row>
        <row r="213">
          <cell r="A213" t="str">
            <v>IOF0045AU</v>
          </cell>
          <cell r="B213" t="str">
            <v>Antipodes Global Fund</v>
          </cell>
          <cell r="C213">
            <v>0.3</v>
          </cell>
          <cell r="D213">
            <v>0.3</v>
          </cell>
          <cell r="E213">
            <v>6.0000000000000001E-3</v>
          </cell>
        </row>
        <row r="214">
          <cell r="A214" t="str">
            <v>IOF0046AU</v>
          </cell>
          <cell r="B214" t="str">
            <v>Janus Henderson Australian Fixed Interest Fund</v>
          </cell>
          <cell r="C214">
            <v>0</v>
          </cell>
          <cell r="D214">
            <v>0.08</v>
          </cell>
          <cell r="E214">
            <v>8.0000000000000004E-4</v>
          </cell>
        </row>
        <row r="215">
          <cell r="A215" t="str">
            <v>IOF0078AU</v>
          </cell>
          <cell r="B215" t="str">
            <v>Perennial Value Shares for Income Trust</v>
          </cell>
          <cell r="C215">
            <v>0.15</v>
          </cell>
          <cell r="D215">
            <v>0.15</v>
          </cell>
          <cell r="E215">
            <v>3.0000000000000001E-3</v>
          </cell>
        </row>
        <row r="216">
          <cell r="A216" t="str">
            <v>IOF0081AU</v>
          </cell>
          <cell r="B216" t="str">
            <v>Resolution Capital Global Property Securities Fund Series II</v>
          </cell>
          <cell r="C216">
            <v>0.2</v>
          </cell>
          <cell r="D216">
            <v>0.2</v>
          </cell>
          <cell r="E216">
            <v>4.0000000000000001E-3</v>
          </cell>
        </row>
        <row r="217">
          <cell r="A217" t="str">
            <v>IOF0090AU</v>
          </cell>
          <cell r="B217" t="str">
            <v>IOOF MultiSeries 70 Trust</v>
          </cell>
          <cell r="C217">
            <v>0.05</v>
          </cell>
          <cell r="D217">
            <v>0.06</v>
          </cell>
          <cell r="E217">
            <v>1.1000000000000001E-3</v>
          </cell>
        </row>
        <row r="218">
          <cell r="A218" t="str">
            <v>IOF0091AU</v>
          </cell>
          <cell r="B218" t="str">
            <v>IOOF MultiMix Cash Enhanced Trust</v>
          </cell>
          <cell r="C218">
            <v>0.02</v>
          </cell>
          <cell r="D218">
            <v>0.03</v>
          </cell>
          <cell r="E218">
            <v>5.0000000000000001E-4</v>
          </cell>
        </row>
        <row r="219">
          <cell r="A219" t="str">
            <v>IOF0092AU</v>
          </cell>
          <cell r="B219" t="str">
            <v>IOOF MultiMix Australian Share Trust</v>
          </cell>
          <cell r="C219">
            <v>0.14000000000000001</v>
          </cell>
          <cell r="D219">
            <v>0.14000000000000001</v>
          </cell>
          <cell r="E219">
            <v>2.8000000000000004E-3</v>
          </cell>
        </row>
        <row r="220">
          <cell r="A220" t="str">
            <v>IOF0093AU</v>
          </cell>
          <cell r="B220" t="str">
            <v>IOOF MultiMix Balanced Growth Trust</v>
          </cell>
          <cell r="C220">
            <v>0.1</v>
          </cell>
          <cell r="D220">
            <v>0.1</v>
          </cell>
          <cell r="E220">
            <v>2E-3</v>
          </cell>
        </row>
        <row r="221">
          <cell r="A221" t="str">
            <v>IOF0094AU</v>
          </cell>
          <cell r="B221" t="str">
            <v>IOOF MultiMix Capital Stable Trust</v>
          </cell>
          <cell r="C221">
            <v>0.05</v>
          </cell>
          <cell r="D221">
            <v>0.06</v>
          </cell>
          <cell r="E221">
            <v>1.1000000000000001E-3</v>
          </cell>
        </row>
        <row r="222">
          <cell r="A222" t="str">
            <v>IOF0095AU</v>
          </cell>
          <cell r="B222" t="str">
            <v>IOOF MultiMix Conservative Trust</v>
          </cell>
          <cell r="C222">
            <v>0.06</v>
          </cell>
          <cell r="D222">
            <v>7.0000000000000007E-2</v>
          </cell>
          <cell r="E222">
            <v>1.2999999999999999E-3</v>
          </cell>
        </row>
        <row r="223">
          <cell r="A223" t="str">
            <v>IOF0096AU</v>
          </cell>
          <cell r="B223" t="str">
            <v>IOOF MultiMix Diversified Fixed Interest Trust</v>
          </cell>
          <cell r="C223">
            <v>0.05</v>
          </cell>
          <cell r="D223">
            <v>0.08</v>
          </cell>
          <cell r="E223">
            <v>1.2999999999999999E-3</v>
          </cell>
        </row>
        <row r="224">
          <cell r="A224" t="str">
            <v>IOF0097AU</v>
          </cell>
          <cell r="B224" t="str">
            <v>IOOF MultiMix Growth Trust</v>
          </cell>
          <cell r="C224">
            <v>0.11</v>
          </cell>
          <cell r="D224">
            <v>0.11</v>
          </cell>
          <cell r="E224">
            <v>2.2000000000000001E-3</v>
          </cell>
        </row>
        <row r="225">
          <cell r="A225" t="str">
            <v>IOF0098AU</v>
          </cell>
          <cell r="B225" t="str">
            <v>IOOF MultiMix International Shares Trust</v>
          </cell>
          <cell r="C225">
            <v>0.14000000000000001</v>
          </cell>
          <cell r="D225">
            <v>0.14000000000000001</v>
          </cell>
          <cell r="E225">
            <v>2.8000000000000004E-3</v>
          </cell>
        </row>
        <row r="226">
          <cell r="A226" t="str">
            <v>IOF0145AU</v>
          </cell>
          <cell r="B226" t="str">
            <v xml:space="preserve">Janus Henderson Tactical Income Fund </v>
          </cell>
          <cell r="C226">
            <v>0</v>
          </cell>
          <cell r="D226">
            <v>0.04</v>
          </cell>
          <cell r="E226">
            <v>4.0000000000000002E-4</v>
          </cell>
        </row>
        <row r="227">
          <cell r="A227" t="str">
            <v>IOF0184AU</v>
          </cell>
          <cell r="B227" t="str">
            <v>Resolution Capital Global property Securites Fund (Unhedged) Series II</v>
          </cell>
          <cell r="C227">
            <v>0.2</v>
          </cell>
          <cell r="D227">
            <v>0.2</v>
          </cell>
          <cell r="E227">
            <v>4.0000000000000001E-3</v>
          </cell>
        </row>
        <row r="228">
          <cell r="A228" t="str">
            <v>IOF0206AU</v>
          </cell>
          <cell r="B228" t="str">
            <v>Perennial Value Shares Wholesale Trust</v>
          </cell>
          <cell r="C228">
            <v>0.15</v>
          </cell>
          <cell r="D228">
            <v>0.15</v>
          </cell>
          <cell r="E228">
            <v>3.0000000000000001E-3</v>
          </cell>
        </row>
        <row r="229">
          <cell r="A229" t="str">
            <v>IOF0253AU</v>
          </cell>
          <cell r="B229" t="str">
            <v>IOOF MultiSeries 30 Trust</v>
          </cell>
          <cell r="C229">
            <v>0.03</v>
          </cell>
          <cell r="D229">
            <v>0.04</v>
          </cell>
          <cell r="E229">
            <v>7.000000000000001E-4</v>
          </cell>
        </row>
        <row r="230">
          <cell r="A230" t="str">
            <v>IOF0254AU</v>
          </cell>
          <cell r="B230" t="str">
            <v>IOOF MultiSeries 50 Trust</v>
          </cell>
          <cell r="C230">
            <v>0.05</v>
          </cell>
          <cell r="D230">
            <v>0.05</v>
          </cell>
          <cell r="E230">
            <v>1E-3</v>
          </cell>
        </row>
        <row r="231">
          <cell r="A231" t="str">
            <v>IOF0255AU</v>
          </cell>
          <cell r="B231" t="str">
            <v>IOOF MultiSeries 90 Trust</v>
          </cell>
          <cell r="C231">
            <v>7.0000000000000007E-2</v>
          </cell>
          <cell r="D231">
            <v>7.0000000000000007E-2</v>
          </cell>
          <cell r="E231">
            <v>1.4000000000000002E-3</v>
          </cell>
        </row>
        <row r="232">
          <cell r="A232" t="str">
            <v>JBW0009AU</v>
          </cell>
          <cell r="B232" t="str">
            <v>Yarra Australian Equities Fund</v>
          </cell>
          <cell r="C232">
            <v>0.15</v>
          </cell>
          <cell r="D232">
            <v>0.15</v>
          </cell>
          <cell r="E232">
            <v>3.0000000000000001E-3</v>
          </cell>
        </row>
        <row r="233">
          <cell r="A233" t="str">
            <v>JBW0016AU</v>
          </cell>
          <cell r="B233" t="str">
            <v>Yarra Income Plus Fund</v>
          </cell>
          <cell r="C233">
            <v>0.1</v>
          </cell>
          <cell r="D233">
            <v>0.1</v>
          </cell>
          <cell r="E233">
            <v>2E-3</v>
          </cell>
        </row>
        <row r="234">
          <cell r="A234" t="str">
            <v>JBW0018AU</v>
          </cell>
          <cell r="B234" t="str">
            <v>Yarra Enhanced Income Fund</v>
          </cell>
          <cell r="C234">
            <v>0.1</v>
          </cell>
          <cell r="D234">
            <v>0.1</v>
          </cell>
          <cell r="E234">
            <v>2E-3</v>
          </cell>
        </row>
        <row r="235">
          <cell r="A235" t="str">
            <v>JBW0103AU</v>
          </cell>
          <cell r="B235" t="str">
            <v>Yarra Global Small Companies Wholesale Fund</v>
          </cell>
          <cell r="C235">
            <v>0.1</v>
          </cell>
          <cell r="D235">
            <v>0.1</v>
          </cell>
          <cell r="E235">
            <v>2E-3</v>
          </cell>
        </row>
        <row r="236">
          <cell r="A236" t="str">
            <v>JPM0008AU</v>
          </cell>
          <cell r="B236" t="str">
            <v>Legg Mason Diversified Trust</v>
          </cell>
          <cell r="C236">
            <v>0.15</v>
          </cell>
          <cell r="D236">
            <v>0.15</v>
          </cell>
          <cell r="E236">
            <v>3.0000000000000001E-3</v>
          </cell>
        </row>
        <row r="237">
          <cell r="A237" t="str">
            <v>KAM0100AU</v>
          </cell>
          <cell r="B237" t="str">
            <v>K2 Asian Fund</v>
          </cell>
          <cell r="C237">
            <v>0.25</v>
          </cell>
          <cell r="D237">
            <v>0.25</v>
          </cell>
          <cell r="E237">
            <v>5.0000000000000001E-3</v>
          </cell>
        </row>
        <row r="238">
          <cell r="A238" t="str">
            <v>KAM0101AU</v>
          </cell>
          <cell r="B238" t="str">
            <v>K2 Australian Fund</v>
          </cell>
          <cell r="C238">
            <v>0.25</v>
          </cell>
          <cell r="D238">
            <v>0.25</v>
          </cell>
          <cell r="E238">
            <v>5.0000000000000001E-3</v>
          </cell>
        </row>
        <row r="239">
          <cell r="A239" t="str">
            <v>LAZ0003AU</v>
          </cell>
          <cell r="B239" t="str">
            <v>Lazard Emerging Markets Equity Fund</v>
          </cell>
          <cell r="C239">
            <v>0.35</v>
          </cell>
          <cell r="D239">
            <v>0.35</v>
          </cell>
          <cell r="E239">
            <v>6.9999999999999993E-3</v>
          </cell>
        </row>
        <row r="240">
          <cell r="A240" t="str">
            <v>LAZ0010AU</v>
          </cell>
          <cell r="B240" t="str">
            <v xml:space="preserve">Lazard Australian Equity Fund - Wholesale </v>
          </cell>
          <cell r="C240">
            <v>0.2</v>
          </cell>
          <cell r="D240">
            <v>0.2</v>
          </cell>
          <cell r="E240">
            <v>4.0000000000000001E-3</v>
          </cell>
        </row>
        <row r="241">
          <cell r="A241" t="str">
            <v>LAZ0012AU</v>
          </cell>
          <cell r="B241" t="str">
            <v>Lazard Global Small Companies Fund W Class</v>
          </cell>
          <cell r="C241">
            <v>0.25</v>
          </cell>
          <cell r="D241">
            <v>0.25</v>
          </cell>
          <cell r="E241">
            <v>5.0000000000000001E-3</v>
          </cell>
        </row>
        <row r="242">
          <cell r="A242" t="str">
            <v>LAZ0013AU</v>
          </cell>
          <cell r="B242" t="str">
            <v>Lazard Select Australian Equity Fund - Wholesale</v>
          </cell>
          <cell r="C242">
            <v>0.2</v>
          </cell>
          <cell r="D242">
            <v>0.2</v>
          </cell>
          <cell r="E242">
            <v>4.0000000000000001E-3</v>
          </cell>
        </row>
        <row r="243">
          <cell r="A243" t="str">
            <v>LAZ0014AU</v>
          </cell>
          <cell r="B243" t="str">
            <v>Lazard Global Listed Infrastructure Fund</v>
          </cell>
          <cell r="C243">
            <v>0.25</v>
          </cell>
          <cell r="D243">
            <v>0.25</v>
          </cell>
          <cell r="E243">
            <v>5.0000000000000001E-3</v>
          </cell>
        </row>
        <row r="244">
          <cell r="A244" t="str">
            <v>LEF0027AU</v>
          </cell>
          <cell r="B244" t="str">
            <v>Optimix Wholesale Moderate Trust Class B Units</v>
          </cell>
          <cell r="C244">
            <v>0.03</v>
          </cell>
          <cell r="D244">
            <v>0.03</v>
          </cell>
          <cell r="E244">
            <v>5.9999999999999995E-4</v>
          </cell>
        </row>
        <row r="245">
          <cell r="A245" t="str">
            <v>LEF0043AU</v>
          </cell>
          <cell r="B245" t="str">
            <v>Optimix Wholesale Australian Share Trust Class A Units</v>
          </cell>
          <cell r="C245">
            <v>0.08</v>
          </cell>
          <cell r="D245">
            <v>0.08</v>
          </cell>
          <cell r="E245">
            <v>1.6000000000000001E-3</v>
          </cell>
        </row>
        <row r="246">
          <cell r="A246" t="str">
            <v>LEF0044AU</v>
          </cell>
          <cell r="B246" t="str">
            <v>Optimix Wholesale Balanced Trust Class A Units</v>
          </cell>
          <cell r="C246">
            <v>0.04</v>
          </cell>
          <cell r="D246">
            <v>0.04</v>
          </cell>
          <cell r="E246">
            <v>8.0000000000000004E-4</v>
          </cell>
        </row>
        <row r="247">
          <cell r="A247" t="str">
            <v>LEF0045AU</v>
          </cell>
          <cell r="B247" t="str">
            <v>Optimix Wholesale Conservative Trust Class A Units</v>
          </cell>
          <cell r="C247">
            <v>0.03</v>
          </cell>
          <cell r="D247">
            <v>0.03</v>
          </cell>
          <cell r="E247">
            <v>5.9999999999999995E-4</v>
          </cell>
        </row>
        <row r="248">
          <cell r="A248" t="str">
            <v>LEF0048AU</v>
          </cell>
          <cell r="B248" t="str">
            <v>OnePath Wholesale Global Smaller Companies Trust Class A Units</v>
          </cell>
          <cell r="C248">
            <v>0.11</v>
          </cell>
          <cell r="D248">
            <v>0.11</v>
          </cell>
          <cell r="E248">
            <v>2.2000000000000001E-3</v>
          </cell>
        </row>
        <row r="249">
          <cell r="A249" t="str">
            <v>LEF0049AU</v>
          </cell>
          <cell r="B249" t="str">
            <v>Optimix Wholesale Growth Trust Class A Units</v>
          </cell>
          <cell r="C249">
            <v>0.04</v>
          </cell>
          <cell r="D249">
            <v>0.04</v>
          </cell>
          <cell r="E249">
            <v>8.0000000000000004E-4</v>
          </cell>
        </row>
        <row r="250">
          <cell r="A250" t="str">
            <v>LEF0050AU</v>
          </cell>
          <cell r="B250" t="str">
            <v>Optimix Wholesale High Growth Trust Class A Units</v>
          </cell>
          <cell r="C250">
            <v>0.05</v>
          </cell>
          <cell r="D250">
            <v>0.05</v>
          </cell>
          <cell r="E250">
            <v>1E-3</v>
          </cell>
        </row>
        <row r="251">
          <cell r="A251" t="str">
            <v>LEF0051AU</v>
          </cell>
          <cell r="B251" t="str">
            <v>Optimix Wholesale Moderate Trust Class A Units</v>
          </cell>
          <cell r="C251">
            <v>0.03</v>
          </cell>
          <cell r="D251">
            <v>0.03</v>
          </cell>
          <cell r="E251">
            <v>5.9999999999999995E-4</v>
          </cell>
        </row>
        <row r="252">
          <cell r="A252" t="str">
            <v>LEF0100AU</v>
          </cell>
          <cell r="B252" t="str">
            <v>Optimix Wholesale High Growth Trust Class B Units</v>
          </cell>
          <cell r="C252">
            <v>0.05</v>
          </cell>
          <cell r="D252">
            <v>0.05</v>
          </cell>
          <cell r="E252">
            <v>1E-3</v>
          </cell>
        </row>
        <row r="253">
          <cell r="A253" t="str">
            <v>LEF0101AU</v>
          </cell>
          <cell r="B253" t="str">
            <v>OptiMix Wholesale Australian Property Securities Trust</v>
          </cell>
          <cell r="C253">
            <v>0.28000000000000003</v>
          </cell>
          <cell r="D253">
            <v>0.17</v>
          </cell>
          <cell r="E253">
            <v>4.5000000000000005E-3</v>
          </cell>
        </row>
        <row r="254">
          <cell r="A254" t="str">
            <v>LEF0102AU</v>
          </cell>
          <cell r="B254" t="str">
            <v>OptiMix Wholesale Australian Share Trust**</v>
          </cell>
          <cell r="C254">
            <v>0.08</v>
          </cell>
          <cell r="D254">
            <v>0.08</v>
          </cell>
          <cell r="E254">
            <v>1.6000000000000001E-3</v>
          </cell>
        </row>
        <row r="255">
          <cell r="A255" t="str">
            <v>LEF0103AU</v>
          </cell>
          <cell r="B255" t="str">
            <v>OptiMix Wholesale Global Share Trust**</v>
          </cell>
          <cell r="C255">
            <v>0.05</v>
          </cell>
          <cell r="D255">
            <v>0.05</v>
          </cell>
          <cell r="E255">
            <v>1E-3</v>
          </cell>
        </row>
        <row r="256">
          <cell r="A256" t="str">
            <v>LEF0104AU</v>
          </cell>
          <cell r="B256" t="str">
            <v>OptiMix Wholesale Australian Fixed Interest Trust</v>
          </cell>
          <cell r="C256">
            <v>0.12</v>
          </cell>
          <cell r="D256">
            <v>0.04</v>
          </cell>
          <cell r="E256">
            <v>1.6000000000000001E-3</v>
          </cell>
        </row>
        <row r="257">
          <cell r="A257" t="str">
            <v>LEF0106AU</v>
          </cell>
          <cell r="B257" t="str">
            <v>Optimix Wholesale Growth Trust Class B Units</v>
          </cell>
          <cell r="C257">
            <v>0.04</v>
          </cell>
          <cell r="D257">
            <v>0.04</v>
          </cell>
          <cell r="E257">
            <v>8.0000000000000004E-4</v>
          </cell>
        </row>
        <row r="258">
          <cell r="A258" t="str">
            <v>LEF0107AU</v>
          </cell>
          <cell r="B258" t="str">
            <v>Optimix Wholesale Balanced Trust Class B Units</v>
          </cell>
          <cell r="C258">
            <v>0.04</v>
          </cell>
          <cell r="D258">
            <v>0.04</v>
          </cell>
          <cell r="E258">
            <v>8.0000000000000004E-4</v>
          </cell>
        </row>
        <row r="259">
          <cell r="A259" t="str">
            <v>LEF0108AU</v>
          </cell>
          <cell r="B259" t="str">
            <v>Optimix Wholesale Conservative Trust Class B Units</v>
          </cell>
          <cell r="C259">
            <v>0.03</v>
          </cell>
          <cell r="D259">
            <v>0.03</v>
          </cell>
          <cell r="E259">
            <v>5.9999999999999995E-4</v>
          </cell>
        </row>
        <row r="260">
          <cell r="A260" t="str">
            <v>LEF0173AU</v>
          </cell>
          <cell r="B260" t="str">
            <v>OnePath Wholesale Global Smaller Companies Trust Class B Units</v>
          </cell>
          <cell r="C260">
            <v>0.11</v>
          </cell>
          <cell r="D260">
            <v>0.11</v>
          </cell>
          <cell r="E260">
            <v>2.2000000000000001E-3</v>
          </cell>
        </row>
        <row r="261">
          <cell r="A261" t="str">
            <v>LMI0007AU</v>
          </cell>
          <cell r="B261" t="str">
            <v>LM Wholesale First Mortgage Income Fund (Flexi Acct)</v>
          </cell>
          <cell r="D261">
            <v>0</v>
          </cell>
          <cell r="E261" t="str">
            <v>n/a</v>
          </cell>
        </row>
        <row r="262">
          <cell r="A262" t="str">
            <v>LMI0008AU</v>
          </cell>
          <cell r="B262" t="str">
            <v>LM Wholesale First Mortgage Income Fund (12Mth Fix Tm)</v>
          </cell>
          <cell r="C262">
            <v>0</v>
          </cell>
          <cell r="D262">
            <v>0</v>
          </cell>
          <cell r="E262" t="str">
            <v>n/a</v>
          </cell>
        </row>
        <row r="263">
          <cell r="A263" t="str">
            <v>MAL0018AU</v>
          </cell>
          <cell r="B263" t="str">
            <v>BlackRock Global Allocation Fund (Aust) (Class D Units)</v>
          </cell>
          <cell r="C263">
            <v>0.3</v>
          </cell>
          <cell r="D263">
            <v>0.3</v>
          </cell>
          <cell r="E263">
            <v>6.0000000000000001E-3</v>
          </cell>
        </row>
        <row r="264">
          <cell r="A264" t="str">
            <v>MAN0002AU</v>
          </cell>
          <cell r="B264" t="str">
            <v>Man AHL Alpha (AUD) Fund</v>
          </cell>
          <cell r="C264">
            <v>0</v>
          </cell>
          <cell r="D264">
            <v>0</v>
          </cell>
          <cell r="E264">
            <v>0</v>
          </cell>
        </row>
        <row r="265">
          <cell r="A265" t="str">
            <v>MAQ0059AU</v>
          </cell>
          <cell r="B265" t="str">
            <v>Macquarie Master Capital Stable Fund</v>
          </cell>
          <cell r="C265">
            <v>0.12</v>
          </cell>
          <cell r="D265">
            <v>0.15</v>
          </cell>
          <cell r="E265">
            <v>2.7000000000000001E-3</v>
          </cell>
        </row>
        <row r="266">
          <cell r="A266" t="str">
            <v>MAQ0060AU</v>
          </cell>
          <cell r="B266" t="str">
            <v>Macquarie Conservative Income Fund</v>
          </cell>
          <cell r="C266">
            <v>0</v>
          </cell>
          <cell r="D266">
            <v>0</v>
          </cell>
          <cell r="E266">
            <v>0</v>
          </cell>
        </row>
        <row r="267">
          <cell r="A267" t="str">
            <v>MAQ0061AU</v>
          </cell>
          <cell r="B267" t="str">
            <v>Macquarie Australian Fixed Interest Fund</v>
          </cell>
          <cell r="C267">
            <v>0.04</v>
          </cell>
          <cell r="D267">
            <v>0.13</v>
          </cell>
          <cell r="E267">
            <v>1.7000000000000001E-3</v>
          </cell>
        </row>
        <row r="268">
          <cell r="A268" t="str">
            <v>MAQ0063AU</v>
          </cell>
          <cell r="B268" t="str">
            <v>Macquarie Master Property Securities Fund</v>
          </cell>
          <cell r="C268">
            <v>0.14000000000000001</v>
          </cell>
          <cell r="D268">
            <v>0.14000000000000001</v>
          </cell>
          <cell r="E268">
            <v>2.8000000000000004E-3</v>
          </cell>
        </row>
        <row r="269">
          <cell r="A269" t="str">
            <v>MAQ0079AU</v>
          </cell>
          <cell r="B269" t="str">
            <v>Arrowstreet Global Equity Fund Hedged</v>
          </cell>
          <cell r="C269">
            <v>0.19</v>
          </cell>
          <cell r="D269">
            <v>0.2</v>
          </cell>
          <cell r="E269">
            <v>3.9000000000000003E-3</v>
          </cell>
        </row>
        <row r="270">
          <cell r="A270" t="str">
            <v>MAQ0085AU</v>
          </cell>
          <cell r="B270" t="str">
            <v>Macquarie Master Small Companies Fund</v>
          </cell>
          <cell r="C270">
            <v>0.27</v>
          </cell>
          <cell r="D270">
            <v>0.27</v>
          </cell>
          <cell r="E270">
            <v>5.4000000000000003E-3</v>
          </cell>
        </row>
        <row r="271">
          <cell r="A271" t="str">
            <v>MAQ0180AU</v>
          </cell>
          <cell r="B271" t="str">
            <v>Macquarie Master Enhanced Fixed Interest Fund</v>
          </cell>
          <cell r="C271">
            <v>0.04</v>
          </cell>
          <cell r="D271">
            <v>7.0000000000000007E-2</v>
          </cell>
          <cell r="E271">
            <v>1.1000000000000001E-3</v>
          </cell>
        </row>
        <row r="272">
          <cell r="A272" t="str">
            <v>MAQ0187AU</v>
          </cell>
          <cell r="B272" t="str">
            <v>Macquarie Master Cash Fund</v>
          </cell>
          <cell r="C272">
            <v>0</v>
          </cell>
          <cell r="D272">
            <v>0</v>
          </cell>
          <cell r="E272">
            <v>0</v>
          </cell>
        </row>
        <row r="273">
          <cell r="A273" t="str">
            <v>MAQ0274AU</v>
          </cell>
          <cell r="B273" t="str">
            <v>Macquarie Dynamic Bond Fund</v>
          </cell>
          <cell r="C273">
            <v>0.1</v>
          </cell>
          <cell r="D273">
            <v>0.17</v>
          </cell>
          <cell r="E273">
            <v>2.7000000000000001E-3</v>
          </cell>
        </row>
        <row r="274">
          <cell r="A274" t="str">
            <v>MAQ0277AU</v>
          </cell>
          <cell r="B274" t="str">
            <v>Macquarie Income Opportunities Fund</v>
          </cell>
          <cell r="C274">
            <v>0.15</v>
          </cell>
          <cell r="D274">
            <v>0.17</v>
          </cell>
          <cell r="E274">
            <v>3.2000000000000002E-3</v>
          </cell>
        </row>
        <row r="275">
          <cell r="A275" t="str">
            <v>MAQ0278AU</v>
          </cell>
          <cell r="B275" t="str">
            <v>Macquarie Australian Equities Fund</v>
          </cell>
          <cell r="C275">
            <v>0.2</v>
          </cell>
          <cell r="D275">
            <v>0.2</v>
          </cell>
          <cell r="E275">
            <v>4.0000000000000001E-3</v>
          </cell>
        </row>
        <row r="276">
          <cell r="A276" t="str">
            <v>MAQ0314AU</v>
          </cell>
          <cell r="B276" t="str">
            <v>Macquarie Life Master Fixed Interest Fund</v>
          </cell>
          <cell r="C276">
            <v>0</v>
          </cell>
          <cell r="D276">
            <v>0</v>
          </cell>
          <cell r="E276">
            <v>0</v>
          </cell>
        </row>
        <row r="277">
          <cell r="A277" t="str">
            <v>MAQ0404AU</v>
          </cell>
          <cell r="B277" t="str">
            <v>IFP Global Franchose Fund</v>
          </cell>
          <cell r="C277">
            <v>0.18</v>
          </cell>
          <cell r="D277">
            <v>0.1</v>
          </cell>
          <cell r="E277">
            <v>2.8000000000000004E-3</v>
          </cell>
        </row>
        <row r="278">
          <cell r="A278" t="str">
            <v>MAQ0410AU</v>
          </cell>
          <cell r="B278" t="str">
            <v>Walter Scott Global Equity Fund</v>
          </cell>
          <cell r="C278">
            <v>0.12</v>
          </cell>
          <cell r="D278">
            <v>0.08</v>
          </cell>
          <cell r="E278">
            <v>2E-3</v>
          </cell>
        </row>
        <row r="279">
          <cell r="A279" t="str">
            <v>MAQ0432AU</v>
          </cell>
          <cell r="B279" t="str">
            <v>Macquarie International Infrastructure Securities Fund (Hedged)</v>
          </cell>
          <cell r="C279">
            <v>0.25</v>
          </cell>
          <cell r="D279">
            <v>0.25</v>
          </cell>
          <cell r="E279">
            <v>5.0000000000000001E-3</v>
          </cell>
        </row>
        <row r="280">
          <cell r="A280" t="str">
            <v>MAQ0443AU</v>
          </cell>
          <cell r="B280" t="str">
            <v>Macquarie Australian Shares Fund†</v>
          </cell>
          <cell r="C280">
            <v>0.2</v>
          </cell>
          <cell r="D280">
            <v>0.2</v>
          </cell>
          <cell r="E280">
            <v>4.0000000000000001E-3</v>
          </cell>
        </row>
        <row r="281">
          <cell r="A281" t="str">
            <v>MAQ0454AU</v>
          </cell>
          <cell r="B281" t="str">
            <v>Macquarie Australian Small Companies Fund</v>
          </cell>
          <cell r="C281">
            <v>0.27</v>
          </cell>
          <cell r="D281">
            <v>0.27</v>
          </cell>
          <cell r="E281">
            <v>5.4000000000000003E-3</v>
          </cell>
        </row>
        <row r="282">
          <cell r="A282" t="str">
            <v>MAQ0464AU</v>
          </cell>
          <cell r="B282" t="str">
            <v xml:space="preserve">Arrowstreet Global Equity Fund </v>
          </cell>
          <cell r="C282">
            <v>0.16</v>
          </cell>
          <cell r="D282">
            <v>0.17</v>
          </cell>
          <cell r="E282">
            <v>3.3E-3</v>
          </cell>
        </row>
        <row r="283">
          <cell r="A283" t="str">
            <v>MAQ0482AU</v>
          </cell>
          <cell r="B283" t="str">
            <v>Winton Global Alpha Fund</v>
          </cell>
          <cell r="C283">
            <v>0.05</v>
          </cell>
          <cell r="D283">
            <v>0.05</v>
          </cell>
          <cell r="E283">
            <v>1E-3</v>
          </cell>
        </row>
        <row r="284">
          <cell r="A284" t="str">
            <v>MAQ0557AU</v>
          </cell>
          <cell r="B284" t="str">
            <v>Walter Scott Global Equity Fund (Hedged)</v>
          </cell>
          <cell r="C284">
            <v>0.15</v>
          </cell>
          <cell r="D284">
            <v>0.11</v>
          </cell>
          <cell r="E284">
            <v>2.5999999999999999E-3</v>
          </cell>
        </row>
        <row r="285">
          <cell r="A285" t="str">
            <v>MAQ0635AU</v>
          </cell>
          <cell r="B285" t="str">
            <v>Premium Asia Fund</v>
          </cell>
          <cell r="C285">
            <v>0.25</v>
          </cell>
          <cell r="D285">
            <v>0.25</v>
          </cell>
          <cell r="E285">
            <v>5.0000000000000001E-3</v>
          </cell>
        </row>
        <row r="286">
          <cell r="A286" t="str">
            <v>MGE0001AU</v>
          </cell>
          <cell r="B286" t="str">
            <v>Magellan Global Fund</v>
          </cell>
          <cell r="C286">
            <v>7.0000000000000007E-2</v>
          </cell>
          <cell r="D286">
            <v>7.0000000000000007E-2</v>
          </cell>
          <cell r="E286">
            <v>1.4000000000000002E-3</v>
          </cell>
        </row>
        <row r="287">
          <cell r="A287" t="str">
            <v>MGE0002AU</v>
          </cell>
          <cell r="B287" t="str">
            <v>Magellan Infrastructure Fund</v>
          </cell>
          <cell r="C287">
            <v>0.15</v>
          </cell>
          <cell r="D287">
            <v>0.15</v>
          </cell>
          <cell r="E287">
            <v>3.0000000000000001E-3</v>
          </cell>
        </row>
        <row r="288">
          <cell r="A288" t="str">
            <v>MGE0006AU</v>
          </cell>
          <cell r="B288" t="str">
            <v>Magellan Infrastructure Fund (Unhedged)</v>
          </cell>
          <cell r="C288">
            <v>0.15</v>
          </cell>
          <cell r="D288">
            <v>0.15</v>
          </cell>
          <cell r="E288">
            <v>3.0000000000000001E-3</v>
          </cell>
        </row>
        <row r="289">
          <cell r="A289" t="str">
            <v>MGE0007AU</v>
          </cell>
          <cell r="B289" t="str">
            <v>Magellan Global Fund (Hedged)</v>
          </cell>
          <cell r="C289">
            <v>7.0000000000000007E-2</v>
          </cell>
          <cell r="D289">
            <v>7.0000000000000007E-2</v>
          </cell>
          <cell r="E289">
            <v>1.4000000000000002E-3</v>
          </cell>
        </row>
        <row r="290">
          <cell r="A290" t="str">
            <v>MGL0004AU</v>
          </cell>
          <cell r="B290" t="str">
            <v>Ironbark Royal London Concentrated Global Share Fund</v>
          </cell>
          <cell r="C290">
            <v>0.15</v>
          </cell>
          <cell r="D290">
            <v>0.15</v>
          </cell>
          <cell r="E290">
            <v>3.0000000000000001E-3</v>
          </cell>
        </row>
        <row r="291">
          <cell r="A291" t="str">
            <v>MGL0010AU</v>
          </cell>
          <cell r="B291" t="str">
            <v>Ironbark Global (ex-Australia) Property Securities Fund</v>
          </cell>
          <cell r="C291">
            <v>0.3</v>
          </cell>
          <cell r="D291">
            <v>0.3</v>
          </cell>
          <cell r="E291">
            <v>6.0000000000000001E-3</v>
          </cell>
        </row>
        <row r="292">
          <cell r="A292" t="str">
            <v>MGL0011AU</v>
          </cell>
          <cell r="B292" t="str">
            <v>Ironbark Global Property Securities Fund</v>
          </cell>
          <cell r="C292">
            <v>0.3</v>
          </cell>
          <cell r="D292">
            <v>0.3</v>
          </cell>
          <cell r="E292">
            <v>6.0000000000000001E-3</v>
          </cell>
        </row>
        <row r="293">
          <cell r="A293" t="str">
            <v>MIA0001AU</v>
          </cell>
          <cell r="B293" t="str">
            <v>MFS Global Equity Trust</v>
          </cell>
          <cell r="C293">
            <v>0.15</v>
          </cell>
          <cell r="D293">
            <v>0.15</v>
          </cell>
          <cell r="E293">
            <v>3.0000000000000001E-3</v>
          </cell>
        </row>
        <row r="294">
          <cell r="A294" t="str">
            <v>MIN0007AU</v>
          </cell>
          <cell r="B294" t="str">
            <v>Mercer Australian Small Companies Fund</v>
          </cell>
          <cell r="C294">
            <v>0.25</v>
          </cell>
          <cell r="D294">
            <v>0.25</v>
          </cell>
          <cell r="E294">
            <v>5.0000000000000001E-3</v>
          </cell>
        </row>
        <row r="295">
          <cell r="A295" t="str">
            <v>MIN0009AU</v>
          </cell>
          <cell r="B295" t="str">
            <v>Mercer Conservative Growth  Fund</v>
          </cell>
          <cell r="C295">
            <v>7.0000000000000007E-2</v>
          </cell>
          <cell r="D295">
            <v>7.0000000000000007E-2</v>
          </cell>
          <cell r="E295">
            <v>1.4000000000000002E-3</v>
          </cell>
        </row>
        <row r="296">
          <cell r="A296" t="str">
            <v>MIN0013AU</v>
          </cell>
          <cell r="B296" t="str">
            <v>Mercer Growth Fund</v>
          </cell>
          <cell r="C296">
            <v>0.1</v>
          </cell>
          <cell r="D296">
            <v>0.11</v>
          </cell>
          <cell r="E296">
            <v>2.1000000000000003E-3</v>
          </cell>
        </row>
        <row r="297">
          <cell r="A297" t="str">
            <v>MLC0060AU</v>
          </cell>
          <cell r="B297" t="str">
            <v>MLC Masterkey Unit Trust Platinum Global</v>
          </cell>
          <cell r="C297">
            <v>0.15</v>
          </cell>
          <cell r="D297">
            <v>0.15</v>
          </cell>
          <cell r="E297">
            <v>3.0000000000000001E-3</v>
          </cell>
        </row>
        <row r="298">
          <cell r="A298" t="str">
            <v>MLC0260AU</v>
          </cell>
          <cell r="B298" t="str">
            <v>MLC Wholesale Horizon 4 Balanced Portfolio Fund</v>
          </cell>
          <cell r="C298">
            <v>0.1</v>
          </cell>
          <cell r="D298">
            <v>0.1</v>
          </cell>
          <cell r="E298">
            <v>2E-3</v>
          </cell>
        </row>
        <row r="299">
          <cell r="A299" t="str">
            <v>MLC0261AU</v>
          </cell>
          <cell r="B299" t="str">
            <v>MLC Wholesale Global Share Fund</v>
          </cell>
          <cell r="C299">
            <v>0.1</v>
          </cell>
          <cell r="D299">
            <v>0.1</v>
          </cell>
          <cell r="E299">
            <v>2E-3</v>
          </cell>
        </row>
        <row r="300">
          <cell r="A300" t="str">
            <v>MLC0262AU</v>
          </cell>
          <cell r="B300" t="str">
            <v>MLC Wholesale Australian Share Fund</v>
          </cell>
          <cell r="C300">
            <v>0.15</v>
          </cell>
          <cell r="D300">
            <v>0.15</v>
          </cell>
          <cell r="E300">
            <v>3.0000000000000001E-3</v>
          </cell>
        </row>
        <row r="301">
          <cell r="A301" t="str">
            <v>MLC0263AU</v>
          </cell>
          <cell r="B301" t="str">
            <v>MLC Wholesale Property Securities Fund</v>
          </cell>
          <cell r="C301">
            <v>0.25</v>
          </cell>
          <cell r="D301">
            <v>0.25</v>
          </cell>
          <cell r="E301">
            <v>5.0000000000000001E-3</v>
          </cell>
        </row>
        <row r="302">
          <cell r="A302" t="str">
            <v>MLC0264AU</v>
          </cell>
          <cell r="B302" t="str">
            <v>MLC Wholesale IncomeBuilder FundTM</v>
          </cell>
          <cell r="C302">
            <v>0.25</v>
          </cell>
          <cell r="D302">
            <v>0.25</v>
          </cell>
          <cell r="E302">
            <v>5.0000000000000001E-3</v>
          </cell>
        </row>
        <row r="303">
          <cell r="A303" t="str">
            <v>MLC0265AU</v>
          </cell>
          <cell r="B303" t="str">
            <v>MLC Wholesale Horizon 5 Growth Portfolio Fund</v>
          </cell>
          <cell r="C303">
            <v>0.1</v>
          </cell>
          <cell r="D303">
            <v>0.1</v>
          </cell>
          <cell r="E303">
            <v>2E-3</v>
          </cell>
        </row>
        <row r="304">
          <cell r="A304" t="str">
            <v>MLC0397AU</v>
          </cell>
          <cell r="B304" t="str">
            <v>MLC Wholesale Horizon 6 Share Portfolio</v>
          </cell>
          <cell r="C304">
            <v>0.1</v>
          </cell>
          <cell r="D304">
            <v>0.1</v>
          </cell>
          <cell r="E304">
            <v>2E-3</v>
          </cell>
        </row>
        <row r="305">
          <cell r="A305" t="str">
            <v>MLC0398AU</v>
          </cell>
          <cell r="B305" t="str">
            <v>MLC Wholesale Horizon 3 Conservative Growth Portfolio</v>
          </cell>
          <cell r="C305">
            <v>0.1</v>
          </cell>
          <cell r="D305">
            <v>0.1</v>
          </cell>
          <cell r="E305">
            <v>2E-3</v>
          </cell>
        </row>
        <row r="306">
          <cell r="A306" t="str">
            <v>MLC0449AU</v>
          </cell>
          <cell r="B306" t="str">
            <v>MLC Wholesale Horizon 7 Accelerated Growth Portfolio</v>
          </cell>
          <cell r="C306">
            <v>0.15</v>
          </cell>
          <cell r="D306">
            <v>0.15</v>
          </cell>
          <cell r="E306">
            <v>3.0000000000000001E-3</v>
          </cell>
        </row>
        <row r="307">
          <cell r="A307" t="str">
            <v>MLC0669AU</v>
          </cell>
          <cell r="B307" t="str">
            <v>MLC Wholesale Horizon 1 Bond Portfolio</v>
          </cell>
          <cell r="C307">
            <v>0.1</v>
          </cell>
          <cell r="D307">
            <v>0.1</v>
          </cell>
          <cell r="E307">
            <v>2E-3</v>
          </cell>
        </row>
        <row r="308">
          <cell r="A308" t="str">
            <v>MLC0670AU</v>
          </cell>
          <cell r="B308" t="str">
            <v>MLC Wholesale Horizon 2 Income Fund</v>
          </cell>
          <cell r="C308">
            <v>0.1</v>
          </cell>
          <cell r="D308">
            <v>0.1</v>
          </cell>
          <cell r="E308">
            <v>2E-3</v>
          </cell>
        </row>
        <row r="309">
          <cell r="A309" t="str">
            <v>MMC0110AU</v>
          </cell>
          <cell r="B309" t="str">
            <v>Loftus Peak Global Disruption Fund†</v>
          </cell>
          <cell r="C309">
            <v>0.25</v>
          </cell>
          <cell r="D309">
            <v>0.25</v>
          </cell>
          <cell r="E309">
            <v>5.0000000000000001E-3</v>
          </cell>
        </row>
        <row r="310">
          <cell r="A310" t="str">
            <v>MMF0012AU</v>
          </cell>
          <cell r="B310" t="str">
            <v>OnePath Blue Chip Imputation Trust**</v>
          </cell>
          <cell r="C310">
            <v>0.09</v>
          </cell>
          <cell r="D310">
            <v>0.09</v>
          </cell>
          <cell r="E310">
            <v>1.8E-3</v>
          </cell>
        </row>
        <row r="311">
          <cell r="A311" t="str">
            <v>MMF0014AU</v>
          </cell>
          <cell r="B311" t="str">
            <v>OnePath OA IP OnePath Active Growth Trust</v>
          </cell>
          <cell r="C311">
            <v>0.03</v>
          </cell>
          <cell r="D311">
            <v>0.03</v>
          </cell>
          <cell r="E311">
            <v>5.9999999999999995E-4</v>
          </cell>
        </row>
        <row r="312">
          <cell r="A312" t="str">
            <v>MMF0027AU</v>
          </cell>
          <cell r="B312" t="str">
            <v>OnePath Managed Growth Super Fund</v>
          </cell>
          <cell r="C312">
            <v>0.05</v>
          </cell>
          <cell r="D312">
            <v>0.05</v>
          </cell>
          <cell r="E312">
            <v>1E-3</v>
          </cell>
        </row>
        <row r="313">
          <cell r="A313" t="str">
            <v>MMF0112AU</v>
          </cell>
          <cell r="B313" t="str">
            <v>OnePath Wholesale Emerging Companies Trust</v>
          </cell>
          <cell r="C313">
            <v>0.19</v>
          </cell>
          <cell r="D313">
            <v>0.19</v>
          </cell>
          <cell r="E313">
            <v>3.8E-3</v>
          </cell>
        </row>
        <row r="314">
          <cell r="A314" t="str">
            <v>MMF0114AU</v>
          </cell>
          <cell r="B314" t="str">
            <v>OnePath Wholesale Capital Stable Trust</v>
          </cell>
          <cell r="C314">
            <v>0.05</v>
          </cell>
          <cell r="D314">
            <v>0.05</v>
          </cell>
          <cell r="E314">
            <v>1E-3</v>
          </cell>
        </row>
        <row r="315">
          <cell r="A315" t="str">
            <v>MMF0115AU</v>
          </cell>
          <cell r="B315" t="str">
            <v>OnePath Wholesale Managed Growth Trust</v>
          </cell>
          <cell r="C315">
            <v>0.03</v>
          </cell>
          <cell r="D315">
            <v>0.03</v>
          </cell>
          <cell r="E315">
            <v>5.9999999999999995E-4</v>
          </cell>
        </row>
        <row r="316">
          <cell r="A316" t="str">
            <v>MMF0275AU</v>
          </cell>
          <cell r="B316" t="str">
            <v>OnePath Wholesale Global Emerging Markets Share Trust</v>
          </cell>
          <cell r="C316">
            <v>0.14000000000000001</v>
          </cell>
          <cell r="D316">
            <v>0.14000000000000001</v>
          </cell>
          <cell r="E316">
            <v>2.8000000000000004E-3</v>
          </cell>
        </row>
        <row r="317">
          <cell r="A317" t="str">
            <v>MMF0335AU</v>
          </cell>
          <cell r="B317" t="str">
            <v>OnePath Sustainable Investments Wholesale Australian Share Trust</v>
          </cell>
          <cell r="C317">
            <v>0.1</v>
          </cell>
          <cell r="D317">
            <v>0.1</v>
          </cell>
          <cell r="E317">
            <v>2E-3</v>
          </cell>
        </row>
        <row r="318">
          <cell r="A318" t="str">
            <v>MMF0340AU</v>
          </cell>
          <cell r="B318" t="str">
            <v>OnePath Wholesale Blue Chip Imputation Trust</v>
          </cell>
          <cell r="C318">
            <v>0.09</v>
          </cell>
          <cell r="D318">
            <v>0.09</v>
          </cell>
          <cell r="E318">
            <v>1.8E-3</v>
          </cell>
        </row>
        <row r="319">
          <cell r="A319" t="str">
            <v>MMF0342AU</v>
          </cell>
          <cell r="B319" t="str">
            <v>OnePath Wholesale High Growth Trust</v>
          </cell>
          <cell r="C319">
            <v>0.04</v>
          </cell>
          <cell r="D319">
            <v>0.04</v>
          </cell>
          <cell r="E319">
            <v>8.0000000000000004E-4</v>
          </cell>
        </row>
        <row r="320">
          <cell r="A320" t="str">
            <v>MMF0700AU</v>
          </cell>
          <cell r="B320" t="str">
            <v>OnePath Tax Effective Income Trust Wholesale Units</v>
          </cell>
          <cell r="C320">
            <v>0</v>
          </cell>
          <cell r="D320">
            <v>0</v>
          </cell>
          <cell r="E320">
            <v>0</v>
          </cell>
        </row>
        <row r="321">
          <cell r="A321" t="str">
            <v>MMF0990AU</v>
          </cell>
          <cell r="B321" t="str">
            <v>OnePath Wholesale Geared Australian Share Trust Class B</v>
          </cell>
          <cell r="C321">
            <v>0.04</v>
          </cell>
          <cell r="D321">
            <v>0.04</v>
          </cell>
          <cell r="E321">
            <v>8.0000000000000004E-4</v>
          </cell>
        </row>
        <row r="322">
          <cell r="A322" t="str">
            <v>MMF1471AU</v>
          </cell>
          <cell r="B322" t="str">
            <v>OnePath Alternatives Growth Fund</v>
          </cell>
          <cell r="C322">
            <v>0.02</v>
          </cell>
          <cell r="D322">
            <v>0.02</v>
          </cell>
          <cell r="E322">
            <v>4.0000000000000002E-4</v>
          </cell>
        </row>
        <row r="323">
          <cell r="A323" t="str">
            <v>MPL0001AU</v>
          </cell>
          <cell r="B323" t="str">
            <v>Maple-Brown Abbott Diversified Investment Trust</v>
          </cell>
          <cell r="C323">
            <v>0.16</v>
          </cell>
          <cell r="D323">
            <v>0.16</v>
          </cell>
          <cell r="E323">
            <v>3.2000000000000002E-3</v>
          </cell>
        </row>
        <row r="324">
          <cell r="A324" t="str">
            <v>NML0001AU</v>
          </cell>
          <cell r="B324" t="str">
            <v>AMP Capital Wholesale Australian Property Fund</v>
          </cell>
          <cell r="C324">
            <v>0</v>
          </cell>
          <cell r="D324">
            <v>0</v>
          </cell>
          <cell r="E324">
            <v>0</v>
          </cell>
        </row>
        <row r="325">
          <cell r="A325" t="str">
            <v>NML0348AU</v>
          </cell>
          <cell r="B325" t="str">
            <v>AMP Capital Wholesale Global Equity Value Fund</v>
          </cell>
          <cell r="C325">
            <v>0.16</v>
          </cell>
          <cell r="D325">
            <v>0.16</v>
          </cell>
          <cell r="E325">
            <v>3.2000000000000002E-3</v>
          </cell>
        </row>
        <row r="326">
          <cell r="A326" t="str">
            <v>NRM0026AU</v>
          </cell>
          <cell r="B326" t="str">
            <v>CFML Money Markets Fund</v>
          </cell>
          <cell r="C326">
            <v>0</v>
          </cell>
          <cell r="D326">
            <v>0</v>
          </cell>
          <cell r="E326">
            <v>0</v>
          </cell>
        </row>
        <row r="327">
          <cell r="A327" t="str">
            <v>NRM0028AU</v>
          </cell>
          <cell r="B327" t="str">
            <v>CFML Schroder Equity Opportunities Fund</v>
          </cell>
          <cell r="C327">
            <v>0.3</v>
          </cell>
          <cell r="D327">
            <v>0.3</v>
          </cell>
          <cell r="E327">
            <v>6.0000000000000001E-3</v>
          </cell>
        </row>
        <row r="328">
          <cell r="A328" t="str">
            <v>NRM0030AU</v>
          </cell>
          <cell r="B328" t="str">
            <v>CFML Fixed Interest Fund</v>
          </cell>
          <cell r="C328">
            <v>0.06</v>
          </cell>
          <cell r="D328">
            <v>0.14000000000000001</v>
          </cell>
          <cell r="E328">
            <v>2E-3</v>
          </cell>
        </row>
        <row r="329">
          <cell r="A329" t="str">
            <v>NRM0032AU</v>
          </cell>
          <cell r="B329" t="str">
            <v xml:space="preserve">CFML Stewart Investors Worldwide Sustainability Fund </v>
          </cell>
          <cell r="C329">
            <v>0.1</v>
          </cell>
          <cell r="D329">
            <v>0.1</v>
          </cell>
          <cell r="E329">
            <v>2E-3</v>
          </cell>
        </row>
        <row r="330">
          <cell r="A330" t="str">
            <v>NRM0036AU</v>
          </cell>
          <cell r="B330" t="str">
            <v>CFML First Sentier Investors Infrastructure Fund</v>
          </cell>
          <cell r="C330">
            <v>0.15</v>
          </cell>
          <cell r="D330">
            <v>0.15</v>
          </cell>
          <cell r="E330">
            <v>3.0000000000000001E-3</v>
          </cell>
        </row>
        <row r="331">
          <cell r="A331" t="str">
            <v>NRM0038AU</v>
          </cell>
          <cell r="B331" t="str">
            <v>CFML RARE Emerging Markets Fund</v>
          </cell>
          <cell r="C331">
            <v>0.14000000000000001</v>
          </cell>
          <cell r="D331">
            <v>0.17</v>
          </cell>
          <cell r="E331">
            <v>3.1000000000000003E-3</v>
          </cell>
        </row>
        <row r="332">
          <cell r="A332" t="str">
            <v>OMF3725AU</v>
          </cell>
          <cell r="B332" t="str">
            <v>Realm Short Term Income Fund</v>
          </cell>
          <cell r="C332">
            <v>0</v>
          </cell>
          <cell r="D332">
            <v>0</v>
          </cell>
          <cell r="E332">
            <v>0</v>
          </cell>
        </row>
        <row r="333">
          <cell r="A333" t="str">
            <v>OPS0001AU</v>
          </cell>
          <cell r="B333" t="str">
            <v>OC Dynamic Equity Fund†</v>
          </cell>
          <cell r="C333">
            <v>0.3</v>
          </cell>
          <cell r="D333">
            <v>0.3</v>
          </cell>
          <cell r="E333">
            <v>6.0000000000000001E-3</v>
          </cell>
        </row>
        <row r="334">
          <cell r="A334" t="str">
            <v>OPS0002AU</v>
          </cell>
          <cell r="B334" t="str">
            <v>OC Premium Small Companies Fund</v>
          </cell>
          <cell r="C334">
            <v>0.3</v>
          </cell>
          <cell r="D334">
            <v>0.3</v>
          </cell>
          <cell r="E334">
            <v>6.0000000000000001E-3</v>
          </cell>
        </row>
        <row r="335">
          <cell r="A335" t="str">
            <v>PAL0002AU</v>
          </cell>
          <cell r="B335" t="str">
            <v>Ironbark Paladin Property Securities Fund</v>
          </cell>
          <cell r="C335">
            <v>0.25</v>
          </cell>
          <cell r="D335">
            <v>0.25</v>
          </cell>
          <cell r="E335">
            <v>5.0000000000000001E-3</v>
          </cell>
        </row>
        <row r="336">
          <cell r="A336" t="str">
            <v>PAM0001AU</v>
          </cell>
          <cell r="B336" t="str">
            <v>Alphinity Australian Share Fund</v>
          </cell>
          <cell r="C336">
            <v>0.2</v>
          </cell>
          <cell r="D336">
            <v>0.2</v>
          </cell>
          <cell r="E336">
            <v>4.0000000000000001E-3</v>
          </cell>
        </row>
        <row r="337">
          <cell r="A337" t="str">
            <v>PAT0001AU</v>
          </cell>
          <cell r="B337" t="str">
            <v>CAI Australian Share Fund</v>
          </cell>
          <cell r="C337">
            <v>0.2</v>
          </cell>
          <cell r="D337">
            <v>0.2</v>
          </cell>
          <cell r="E337">
            <v>4.0000000000000001E-3</v>
          </cell>
        </row>
        <row r="338">
          <cell r="A338" t="str">
            <v>PER0011AU</v>
          </cell>
          <cell r="B338" t="str">
            <v>Perpetual WFI Industrial Share</v>
          </cell>
          <cell r="C338">
            <v>0.12</v>
          </cell>
          <cell r="D338">
            <v>0.12</v>
          </cell>
          <cell r="E338">
            <v>2.3999999999999998E-3</v>
          </cell>
        </row>
        <row r="339">
          <cell r="A339" t="str">
            <v>PER0028AU</v>
          </cell>
          <cell r="B339" t="str">
            <v>Perpetual WFIA Perpetual Industrial Share Fund</v>
          </cell>
          <cell r="C339">
            <v>0.12</v>
          </cell>
          <cell r="D339">
            <v>0.12</v>
          </cell>
          <cell r="E339">
            <v>2.3999999999999998E-3</v>
          </cell>
        </row>
        <row r="340">
          <cell r="A340" t="str">
            <v>PER0039AU</v>
          </cell>
          <cell r="B340" t="str">
            <v>Perpetual WFIA - Perpetual Smaller Companies</v>
          </cell>
          <cell r="C340">
            <v>0.24</v>
          </cell>
          <cell r="D340">
            <v>0</v>
          </cell>
          <cell r="E340">
            <v>2.3999999999999998E-3</v>
          </cell>
        </row>
        <row r="341">
          <cell r="A341" t="str">
            <v>PER0046AU</v>
          </cell>
          <cell r="B341" t="str">
            <v>Perpetual Wholesale Industrial Share Fund</v>
          </cell>
          <cell r="C341">
            <v>0</v>
          </cell>
          <cell r="D341">
            <v>0</v>
          </cell>
          <cell r="E341">
            <v>0</v>
          </cell>
        </row>
        <row r="342">
          <cell r="A342" t="str">
            <v>PER0048AU</v>
          </cell>
          <cell r="B342" t="str">
            <v>Perpetual Wholesale Smaller Companies Fund</v>
          </cell>
          <cell r="C342">
            <v>0</v>
          </cell>
          <cell r="D342">
            <v>0</v>
          </cell>
          <cell r="E342">
            <v>0</v>
          </cell>
        </row>
        <row r="343">
          <cell r="A343" t="str">
            <v>PER0049AU</v>
          </cell>
          <cell r="B343" t="str">
            <v>Perpetual Wholesale Australian Share Fund</v>
          </cell>
          <cell r="C343">
            <v>0</v>
          </cell>
          <cell r="D343">
            <v>0</v>
          </cell>
          <cell r="E343">
            <v>0</v>
          </cell>
        </row>
        <row r="344">
          <cell r="A344" t="str">
            <v>PER0050AU</v>
          </cell>
          <cell r="B344" t="str">
            <v>Perpetual Wholesale International Share Fund</v>
          </cell>
          <cell r="C344">
            <v>0.25</v>
          </cell>
          <cell r="D344">
            <v>0</v>
          </cell>
          <cell r="E344">
            <v>2.5000000000000001E-3</v>
          </cell>
        </row>
        <row r="345">
          <cell r="A345" t="str">
            <v>PER0058AU</v>
          </cell>
          <cell r="B345" t="str">
            <v>Perpetual PST Industrial Share Investment Option</v>
          </cell>
          <cell r="C345">
            <v>0.24</v>
          </cell>
          <cell r="D345">
            <v>0</v>
          </cell>
          <cell r="E345">
            <v>2.3999999999999998E-3</v>
          </cell>
        </row>
        <row r="346">
          <cell r="A346" t="str">
            <v>PER0063AU</v>
          </cell>
          <cell r="B346" t="str">
            <v>Perpetual Wholesale Balanced Growth Fund</v>
          </cell>
          <cell r="C346">
            <v>0</v>
          </cell>
          <cell r="D346">
            <v>0</v>
          </cell>
          <cell r="E346">
            <v>0</v>
          </cell>
        </row>
        <row r="347">
          <cell r="A347" t="str">
            <v>PER0066AU</v>
          </cell>
          <cell r="B347" t="str">
            <v>Perpetual Wholesale Split Growth Fund</v>
          </cell>
          <cell r="C347">
            <v>0</v>
          </cell>
          <cell r="D347">
            <v>0</v>
          </cell>
          <cell r="E347">
            <v>0</v>
          </cell>
        </row>
        <row r="348">
          <cell r="A348" t="str">
            <v>PER0071AU</v>
          </cell>
          <cell r="B348" t="str">
            <v>Perpetual Wholesale Geared Australian Share Fund</v>
          </cell>
          <cell r="C348">
            <v>0</v>
          </cell>
          <cell r="D348">
            <v>0</v>
          </cell>
          <cell r="E348">
            <v>0</v>
          </cell>
        </row>
        <row r="349">
          <cell r="A349" t="str">
            <v>PER0072AU</v>
          </cell>
          <cell r="B349" t="str">
            <v>Perpetual Wholesale SHARE-PLUS Long-Short Fund</v>
          </cell>
          <cell r="C349">
            <v>0</v>
          </cell>
          <cell r="D349">
            <v>0</v>
          </cell>
          <cell r="E349">
            <v>0</v>
          </cell>
        </row>
        <row r="350">
          <cell r="A350" t="str">
            <v>PER0077AU</v>
          </cell>
          <cell r="B350" t="str">
            <v>Perpetual Wholesale Conservative Growth Fund</v>
          </cell>
          <cell r="C350">
            <v>0</v>
          </cell>
          <cell r="D350">
            <v>0</v>
          </cell>
          <cell r="E350">
            <v>0</v>
          </cell>
        </row>
        <row r="351">
          <cell r="A351" t="str">
            <v>PER0102AU</v>
          </cell>
          <cell r="B351" t="str">
            <v>Perpetual Wholesale Concentrated Equity Fund</v>
          </cell>
          <cell r="C351">
            <v>0</v>
          </cell>
          <cell r="D351">
            <v>0</v>
          </cell>
          <cell r="E351">
            <v>0</v>
          </cell>
        </row>
        <row r="352">
          <cell r="A352" t="str">
            <v>PER0114AU</v>
          </cell>
          <cell r="B352" t="str">
            <v>Perpetual Wholesale Diversified Growth Fund</v>
          </cell>
          <cell r="C352">
            <v>0</v>
          </cell>
          <cell r="D352">
            <v>0</v>
          </cell>
          <cell r="E352">
            <v>0</v>
          </cell>
        </row>
        <row r="353">
          <cell r="A353" t="str">
            <v>PER0116AU</v>
          </cell>
          <cell r="B353" t="str">
            <v>Perpetual Wholesale Ethical SRI Fund</v>
          </cell>
          <cell r="C353">
            <v>0</v>
          </cell>
          <cell r="D353">
            <v>0</v>
          </cell>
          <cell r="E353">
            <v>0</v>
          </cell>
        </row>
        <row r="354">
          <cell r="A354" t="str">
            <v>PER0258AU</v>
          </cell>
          <cell r="B354" t="str">
            <v>Perpetual Exact Market Return Fund</v>
          </cell>
          <cell r="C354">
            <v>0</v>
          </cell>
          <cell r="D354">
            <v>0</v>
          </cell>
          <cell r="E354">
            <v>0</v>
          </cell>
        </row>
        <row r="355">
          <cell r="A355" t="str">
            <v>PER0260AU</v>
          </cell>
          <cell r="B355" t="str">
            <v>Perpetual Wholesale Diversified Income</v>
          </cell>
          <cell r="C355">
            <v>0</v>
          </cell>
          <cell r="D355">
            <v>0</v>
          </cell>
          <cell r="E355">
            <v>0</v>
          </cell>
        </row>
        <row r="356">
          <cell r="A356" t="str">
            <v>PER0270AU</v>
          </cell>
          <cell r="B356" t="str">
            <v>Pengana Emerging Companies Fund</v>
          </cell>
          <cell r="C356">
            <v>0.2</v>
          </cell>
          <cell r="D356">
            <v>0.2</v>
          </cell>
          <cell r="E356">
            <v>4.0000000000000001E-3</v>
          </cell>
        </row>
        <row r="357">
          <cell r="A357" t="str">
            <v>PER0556AU</v>
          </cell>
          <cell r="B357" t="str">
            <v>Perpetual Diversified Real Return Fund</v>
          </cell>
          <cell r="C357">
            <v>0</v>
          </cell>
          <cell r="D357">
            <v>0</v>
          </cell>
          <cell r="E357">
            <v>0</v>
          </cell>
        </row>
        <row r="358">
          <cell r="A358" t="str">
            <v>PER0634AU</v>
          </cell>
          <cell r="B358" t="str">
            <v>AQR Wholesale Managed Futures Fund</v>
          </cell>
          <cell r="C358">
            <v>0</v>
          </cell>
          <cell r="D358">
            <v>0.1</v>
          </cell>
          <cell r="E358">
            <v>1E-3</v>
          </cell>
        </row>
        <row r="359">
          <cell r="A359" t="str">
            <v>PER0727AU</v>
          </cell>
          <cell r="B359" t="str">
            <v>JP Morgan Global Strategic Bond Fund</v>
          </cell>
          <cell r="C359">
            <v>0.15</v>
          </cell>
          <cell r="D359">
            <v>0.15</v>
          </cell>
          <cell r="E359">
            <v>3.0000000000000001E-3</v>
          </cell>
        </row>
        <row r="360">
          <cell r="A360" t="str">
            <v>PER0733AU</v>
          </cell>
          <cell r="B360" t="str">
            <v>Perpetual Global Share Fund</v>
          </cell>
          <cell r="C360">
            <v>0.2</v>
          </cell>
          <cell r="D360">
            <v>0.2</v>
          </cell>
          <cell r="E360">
            <v>4.0000000000000001E-3</v>
          </cell>
        </row>
        <row r="361">
          <cell r="A361" t="str">
            <v>PIC6396AU</v>
          </cell>
          <cell r="B361" t="str">
            <v>PIMCO ESG Global Bond Fund - Wholesale Class</v>
          </cell>
          <cell r="C361">
            <v>0</v>
          </cell>
          <cell r="D361">
            <v>0</v>
          </cell>
          <cell r="E361">
            <v>0</v>
          </cell>
        </row>
        <row r="362">
          <cell r="A362" t="str">
            <v>PIM4806AU</v>
          </cell>
          <cell r="B362" t="str">
            <v>Melior Australian Impact Fund</v>
          </cell>
          <cell r="C362">
            <v>0.3</v>
          </cell>
          <cell r="D362">
            <v>0.3</v>
          </cell>
          <cell r="E362">
            <v>6.0000000000000001E-3</v>
          </cell>
        </row>
        <row r="363">
          <cell r="A363" t="str">
            <v>PLA0001AU</v>
          </cell>
          <cell r="B363" t="str">
            <v>Platinum European Fund</v>
          </cell>
          <cell r="C363">
            <v>0.2</v>
          </cell>
          <cell r="D363">
            <v>0.2</v>
          </cell>
          <cell r="E363">
            <v>4.0000000000000001E-3</v>
          </cell>
        </row>
        <row r="364">
          <cell r="A364" t="str">
            <v>PLA0002AU</v>
          </cell>
          <cell r="B364" t="str">
            <v>Platinum International Fund</v>
          </cell>
          <cell r="C364">
            <v>0.15</v>
          </cell>
          <cell r="D364">
            <v>0.15</v>
          </cell>
          <cell r="E364">
            <v>3.0000000000000001E-3</v>
          </cell>
        </row>
        <row r="365">
          <cell r="A365" t="str">
            <v>PLA0003AU</v>
          </cell>
          <cell r="B365" t="str">
            <v>Platinum Japan Fund</v>
          </cell>
          <cell r="C365">
            <v>0.15</v>
          </cell>
          <cell r="D365">
            <v>0.15</v>
          </cell>
          <cell r="E365">
            <v>3.0000000000000001E-3</v>
          </cell>
        </row>
        <row r="366">
          <cell r="A366" t="str">
            <v>PLA0004AU</v>
          </cell>
          <cell r="B366" t="str">
            <v>Platinum Asia Fund</v>
          </cell>
          <cell r="C366">
            <v>0.15</v>
          </cell>
          <cell r="D366">
            <v>0.15</v>
          </cell>
          <cell r="E366">
            <v>3.0000000000000001E-3</v>
          </cell>
        </row>
        <row r="367">
          <cell r="A367" t="str">
            <v>PLA0100AU</v>
          </cell>
          <cell r="B367" t="str">
            <v>Platinum International Brands Fund</v>
          </cell>
          <cell r="C367">
            <v>0.15</v>
          </cell>
          <cell r="D367">
            <v>0.15</v>
          </cell>
          <cell r="E367">
            <v>3.0000000000000001E-3</v>
          </cell>
        </row>
        <row r="368">
          <cell r="A368" t="str">
            <v>PLA0101AU</v>
          </cell>
          <cell r="B368" t="str">
            <v>Platinum Intl Technology Fund</v>
          </cell>
          <cell r="C368">
            <v>0.1</v>
          </cell>
          <cell r="D368">
            <v>0.1</v>
          </cell>
          <cell r="E368">
            <v>2E-3</v>
          </cell>
        </row>
        <row r="369">
          <cell r="A369" t="str">
            <v>PMC0100AU</v>
          </cell>
          <cell r="B369" t="str">
            <v>Perpetual Wholesale International Share Fund</v>
          </cell>
          <cell r="C369">
            <v>0.25</v>
          </cell>
          <cell r="D369">
            <v>0.25</v>
          </cell>
          <cell r="E369">
            <v>5.0000000000000001E-3</v>
          </cell>
        </row>
        <row r="370">
          <cell r="A370" t="str">
            <v>PMC0101AU</v>
          </cell>
          <cell r="B370" t="str">
            <v>PM Capital Australian Companies Fund</v>
          </cell>
          <cell r="C370">
            <v>0.25</v>
          </cell>
          <cell r="D370">
            <v>0.25</v>
          </cell>
          <cell r="E370">
            <v>5.0000000000000001E-3</v>
          </cell>
        </row>
        <row r="371">
          <cell r="A371" t="str">
            <v>PMC0103AU</v>
          </cell>
          <cell r="B371" t="str">
            <v>PM Capital Enhanced Yield Fund</v>
          </cell>
          <cell r="C371">
            <v>0.15</v>
          </cell>
          <cell r="D371">
            <v>0.15</v>
          </cell>
          <cell r="E371">
            <v>3.0000000000000001E-3</v>
          </cell>
        </row>
        <row r="372">
          <cell r="A372" t="str">
            <v>PPL0036AU</v>
          </cell>
          <cell r="B372" t="str">
            <v>Intermede Global Equities Fund</v>
          </cell>
          <cell r="C372">
            <v>0.1</v>
          </cell>
          <cell r="D372">
            <v>0.1</v>
          </cell>
          <cell r="E372">
            <v>2E-3</v>
          </cell>
        </row>
        <row r="373">
          <cell r="A373" t="str">
            <v>PPL0106AU</v>
          </cell>
          <cell r="B373" t="str">
            <v>Antares High Growth Shares Fund</v>
          </cell>
          <cell r="C373">
            <v>0.15</v>
          </cell>
          <cell r="D373">
            <v>0.15</v>
          </cell>
          <cell r="E373">
            <v>3.0000000000000001E-3</v>
          </cell>
        </row>
        <row r="374">
          <cell r="A374" t="str">
            <v>PPL0115AU</v>
          </cell>
          <cell r="B374" t="str">
            <v>Antares Elite Opportunities Fund</v>
          </cell>
          <cell r="C374">
            <v>0.15</v>
          </cell>
          <cell r="D374">
            <v>0.15</v>
          </cell>
          <cell r="E374">
            <v>3.0000000000000001E-3</v>
          </cell>
        </row>
        <row r="375">
          <cell r="A375" t="str">
            <v>PVA0011AU</v>
          </cell>
          <cell r="B375" t="str">
            <v>Prime Value Growth Fund - Class B</v>
          </cell>
          <cell r="C375">
            <v>0.38</v>
          </cell>
          <cell r="D375">
            <v>0.38</v>
          </cell>
          <cell r="E375">
            <v>7.6E-3</v>
          </cell>
        </row>
        <row r="376">
          <cell r="A376" t="str">
            <v>PVA0022AU</v>
          </cell>
          <cell r="B376" t="str">
            <v>Prime Value Imputation Fund - Class B</v>
          </cell>
          <cell r="C376">
            <v>0.38</v>
          </cell>
          <cell r="D376">
            <v>0.38</v>
          </cell>
          <cell r="E376">
            <v>7.6E-3</v>
          </cell>
        </row>
        <row r="377">
          <cell r="A377" t="str">
            <v>PWA0822AU</v>
          </cell>
          <cell r="B377" t="str">
            <v>BlackRock Tactical Growth Fund</v>
          </cell>
          <cell r="C377">
            <v>0.12</v>
          </cell>
          <cell r="D377">
            <v>0.12</v>
          </cell>
          <cell r="E377">
            <v>2.3999999999999998E-3</v>
          </cell>
        </row>
        <row r="378">
          <cell r="A378" t="str">
            <v>PWA0823AU</v>
          </cell>
          <cell r="B378" t="str">
            <v>BlackRock Wholesale Australian Share Fund</v>
          </cell>
          <cell r="C378">
            <v>0.28000000000000003</v>
          </cell>
          <cell r="D378">
            <v>0.28000000000000003</v>
          </cell>
          <cell r="E378">
            <v>5.6000000000000008E-3</v>
          </cell>
        </row>
        <row r="379">
          <cell r="A379" t="str">
            <v>RFA0025AU</v>
          </cell>
          <cell r="B379" t="str">
            <v>Pendal Horizon Sustainable Australian Share Fund</v>
          </cell>
          <cell r="C379">
            <v>0.25</v>
          </cell>
          <cell r="D379">
            <v>0.25</v>
          </cell>
          <cell r="E379">
            <v>5.0000000000000001E-3</v>
          </cell>
        </row>
        <row r="380">
          <cell r="A380" t="str">
            <v>RFA0059AU</v>
          </cell>
          <cell r="B380" t="str">
            <v>Pendal Focus Australian Share Fund</v>
          </cell>
          <cell r="C380">
            <v>0.25</v>
          </cell>
          <cell r="D380">
            <v>0.25</v>
          </cell>
          <cell r="E380">
            <v>5.0000000000000001E-3</v>
          </cell>
        </row>
        <row r="381">
          <cell r="A381" t="str">
            <v>RFA0103AU</v>
          </cell>
          <cell r="B381" t="str">
            <v>Pendal Wholesale Imputation Fund</v>
          </cell>
          <cell r="C381">
            <v>0.25</v>
          </cell>
          <cell r="D381">
            <v>0.25</v>
          </cell>
          <cell r="E381">
            <v>5.0000000000000001E-3</v>
          </cell>
        </row>
        <row r="382">
          <cell r="A382" t="str">
            <v>RFA0811AU</v>
          </cell>
          <cell r="B382" t="str">
            <v>Pendal Sustainable Conservative Fund</v>
          </cell>
          <cell r="C382">
            <v>0.09</v>
          </cell>
          <cell r="D382">
            <v>0.09</v>
          </cell>
          <cell r="E382">
            <v>1.8E-3</v>
          </cell>
        </row>
        <row r="383">
          <cell r="A383" t="str">
            <v>RFA0813AU</v>
          </cell>
          <cell r="B383" t="str">
            <v>Pendal Fixed Interest Fund</v>
          </cell>
          <cell r="C383">
            <v>0.06</v>
          </cell>
          <cell r="D383">
            <v>0.06</v>
          </cell>
          <cell r="E383">
            <v>1.1999999999999999E-3</v>
          </cell>
        </row>
        <row r="384">
          <cell r="A384" t="str">
            <v>RFA0815AU</v>
          </cell>
          <cell r="B384" t="str">
            <v>Pendal Active Balanced Fund</v>
          </cell>
          <cell r="C384">
            <v>0.15</v>
          </cell>
          <cell r="D384">
            <v>0.14000000000000001</v>
          </cell>
          <cell r="E384">
            <v>2.9000000000000002E-3</v>
          </cell>
        </row>
        <row r="385">
          <cell r="A385" t="str">
            <v>RFA0817AU</v>
          </cell>
          <cell r="B385" t="str">
            <v>Pendal Wholesale Property Investment Fund</v>
          </cell>
          <cell r="C385">
            <v>0.25</v>
          </cell>
          <cell r="D385">
            <v>0.25</v>
          </cell>
          <cell r="E385">
            <v>5.0000000000000001E-3</v>
          </cell>
        </row>
        <row r="386">
          <cell r="A386" t="str">
            <v>RFA0818AU</v>
          </cell>
          <cell r="B386" t="str">
            <v>Pendal Wholesale Core Australian Share Fund</v>
          </cell>
          <cell r="C386">
            <v>0.25</v>
          </cell>
          <cell r="D386">
            <v>0.25</v>
          </cell>
          <cell r="E386">
            <v>5.0000000000000001E-3</v>
          </cell>
        </row>
        <row r="387">
          <cell r="A387" t="str">
            <v>RFA0819AU</v>
          </cell>
          <cell r="B387" t="str">
            <v xml:space="preserve">Pendal Wholesale Smaller Companies Fund </v>
          </cell>
          <cell r="C387">
            <v>0.25</v>
          </cell>
          <cell r="D387">
            <v>0.25</v>
          </cell>
          <cell r="E387">
            <v>5.0000000000000001E-3</v>
          </cell>
        </row>
        <row r="388">
          <cell r="A388" t="str">
            <v>RFA0821AU</v>
          </cell>
          <cell r="B388" t="str">
            <v>Pendal Concentrated Global Share Fund No. 2</v>
          </cell>
          <cell r="C388">
            <v>0.2</v>
          </cell>
          <cell r="D388">
            <v>0.2</v>
          </cell>
          <cell r="E388">
            <v>4.0000000000000001E-3</v>
          </cell>
        </row>
        <row r="389">
          <cell r="A389" t="str">
            <v>RIM0001AU</v>
          </cell>
          <cell r="B389" t="str">
            <v>Russell Investments Balanced Fund Class A</v>
          </cell>
          <cell r="C389">
            <v>0.19</v>
          </cell>
          <cell r="D389">
            <v>0.18</v>
          </cell>
          <cell r="E389">
            <v>3.7000000000000002E-3</v>
          </cell>
        </row>
        <row r="390">
          <cell r="A390" t="str">
            <v>RIM0002AU</v>
          </cell>
          <cell r="B390" t="str">
            <v>Russell Investments Conservative Fund Class A</v>
          </cell>
          <cell r="C390">
            <v>0.16</v>
          </cell>
          <cell r="D390">
            <v>0.18</v>
          </cell>
          <cell r="E390">
            <v>3.3999999999999998E-3</v>
          </cell>
        </row>
        <row r="391">
          <cell r="A391" t="str">
            <v>RIM0003AU</v>
          </cell>
          <cell r="B391" t="str">
            <v>Russell Investments Diversified 50 Fund Class A</v>
          </cell>
          <cell r="C391">
            <v>0.17</v>
          </cell>
          <cell r="D391">
            <v>0.18</v>
          </cell>
          <cell r="E391">
            <v>3.4999999999999996E-3</v>
          </cell>
        </row>
        <row r="392">
          <cell r="A392" t="str">
            <v>RIM0004AU</v>
          </cell>
          <cell r="B392" t="str">
            <v>Russell Investments Growth Fund Class A</v>
          </cell>
          <cell r="C392">
            <v>0.18</v>
          </cell>
          <cell r="D392">
            <v>0.17</v>
          </cell>
          <cell r="E392">
            <v>3.4999999999999996E-3</v>
          </cell>
        </row>
        <row r="393">
          <cell r="A393" t="str">
            <v>RIM0006AU</v>
          </cell>
          <cell r="B393" t="str">
            <v>Russell Investments Australian Shares Fund Class A</v>
          </cell>
          <cell r="C393">
            <v>0.17</v>
          </cell>
          <cell r="D393">
            <v>0.17</v>
          </cell>
          <cell r="E393">
            <v>3.4000000000000002E-3</v>
          </cell>
        </row>
        <row r="394">
          <cell r="A394" t="str">
            <v>RIM0008AU</v>
          </cell>
          <cell r="B394" t="str">
            <v>Russell Investments International Shares Fund Class A</v>
          </cell>
          <cell r="C394">
            <v>0.15</v>
          </cell>
          <cell r="D394">
            <v>0.1</v>
          </cell>
          <cell r="E394">
            <v>2.5000000000000001E-3</v>
          </cell>
        </row>
        <row r="395">
          <cell r="A395" t="str">
            <v>RIM0009AU</v>
          </cell>
          <cell r="B395" t="str">
            <v>Russell Investments International Shares Fund - $A Hedged Class A</v>
          </cell>
          <cell r="C395">
            <v>0.17</v>
          </cell>
          <cell r="D395">
            <v>0.12</v>
          </cell>
          <cell r="E395">
            <v>2.9000000000000002E-3</v>
          </cell>
        </row>
        <row r="396">
          <cell r="A396" t="str">
            <v>RIM0011AU</v>
          </cell>
          <cell r="B396" t="str">
            <v>Russell Investments Balanced Fund Class C</v>
          </cell>
          <cell r="C396">
            <v>0.19</v>
          </cell>
          <cell r="D396">
            <v>0.18</v>
          </cell>
          <cell r="E396">
            <v>3.7000000000000002E-3</v>
          </cell>
        </row>
        <row r="397">
          <cell r="A397" t="str">
            <v>RIM0012AU</v>
          </cell>
          <cell r="B397" t="str">
            <v>Russell Investments Conservative Fund Class C</v>
          </cell>
          <cell r="C397">
            <v>0.16</v>
          </cell>
          <cell r="D397">
            <v>0.18</v>
          </cell>
          <cell r="E397">
            <v>3.3999999999999998E-3</v>
          </cell>
        </row>
        <row r="398">
          <cell r="A398" t="str">
            <v>RIM0013AU</v>
          </cell>
          <cell r="B398" t="str">
            <v>Russell Investments Diversified 50 Fund Class C</v>
          </cell>
          <cell r="C398">
            <v>0.17</v>
          </cell>
          <cell r="D398">
            <v>0.18</v>
          </cell>
          <cell r="E398">
            <v>3.4999999999999996E-3</v>
          </cell>
        </row>
        <row r="399">
          <cell r="A399" t="str">
            <v>RIM0014AU</v>
          </cell>
          <cell r="B399" t="str">
            <v>Russell Investments Growth Fund Class C</v>
          </cell>
          <cell r="C399">
            <v>0.18</v>
          </cell>
          <cell r="D399">
            <v>0.17</v>
          </cell>
          <cell r="E399">
            <v>3.4999999999999996E-3</v>
          </cell>
        </row>
        <row r="400">
          <cell r="A400" t="str">
            <v>RIM0015AU</v>
          </cell>
          <cell r="B400" t="str">
            <v>Russell Investments Australian Shares Fund Class C</v>
          </cell>
          <cell r="C400">
            <v>0.17</v>
          </cell>
          <cell r="D400">
            <v>0.17</v>
          </cell>
          <cell r="E400">
            <v>3.4000000000000002E-3</v>
          </cell>
        </row>
        <row r="401">
          <cell r="A401" t="str">
            <v>RIM0016AU</v>
          </cell>
          <cell r="B401" t="str">
            <v>Russell Investments International Shares Fund Class C</v>
          </cell>
          <cell r="C401">
            <v>0.15</v>
          </cell>
          <cell r="D401">
            <v>0.1</v>
          </cell>
          <cell r="E401">
            <v>2.5000000000000001E-3</v>
          </cell>
        </row>
        <row r="402">
          <cell r="A402" t="str">
            <v>RIM0017AU</v>
          </cell>
          <cell r="B402" t="str">
            <v>Russell Investments International Shares Fund - $A Hedged Class C</v>
          </cell>
          <cell r="C402">
            <v>0.17</v>
          </cell>
          <cell r="D402">
            <v>0.12</v>
          </cell>
          <cell r="E402">
            <v>2.9000000000000002E-3</v>
          </cell>
        </row>
        <row r="403">
          <cell r="A403" t="str">
            <v>RIM0018AU</v>
          </cell>
          <cell r="B403" t="str">
            <v>Ventura Wholesale Conservative Fund</v>
          </cell>
          <cell r="C403">
            <v>0.16</v>
          </cell>
          <cell r="D403">
            <v>0.18</v>
          </cell>
          <cell r="E403">
            <v>3.3999999999999998E-3</v>
          </cell>
        </row>
        <row r="404">
          <cell r="A404" t="str">
            <v>RIM0019AU</v>
          </cell>
          <cell r="B404" t="str">
            <v>Ventura Wholesale Diversified 50 Fund</v>
          </cell>
          <cell r="C404">
            <v>0.17</v>
          </cell>
          <cell r="D404">
            <v>0.18</v>
          </cell>
          <cell r="E404">
            <v>3.4999999999999996E-3</v>
          </cell>
        </row>
        <row r="405">
          <cell r="A405" t="str">
            <v>RIM0020AU</v>
          </cell>
          <cell r="B405" t="str">
            <v>Ventura Wholesale Growth 70 Fund</v>
          </cell>
          <cell r="C405">
            <v>0.19</v>
          </cell>
          <cell r="D405">
            <v>0.18</v>
          </cell>
          <cell r="E405">
            <v>3.7000000000000002E-3</v>
          </cell>
        </row>
        <row r="406">
          <cell r="A406" t="str">
            <v>RIM0023AU</v>
          </cell>
          <cell r="B406" t="str">
            <v>Russell Investments Portfolio Series - Conservative</v>
          </cell>
          <cell r="C406">
            <v>0.16</v>
          </cell>
          <cell r="D406">
            <v>0.18</v>
          </cell>
          <cell r="E406">
            <v>3.3999999999999998E-3</v>
          </cell>
        </row>
        <row r="407">
          <cell r="A407" t="str">
            <v>RIM0024AU</v>
          </cell>
          <cell r="B407" t="str">
            <v>Russell Investments Portfolio Series - Balanced</v>
          </cell>
          <cell r="C407">
            <v>0.19</v>
          </cell>
          <cell r="D407">
            <v>0.18</v>
          </cell>
          <cell r="E407">
            <v>3.7000000000000002E-3</v>
          </cell>
        </row>
        <row r="408">
          <cell r="A408" t="str">
            <v>RIM0025AU</v>
          </cell>
          <cell r="B408" t="str">
            <v xml:space="preserve">Russell Investments Portfolio Series - Growth </v>
          </cell>
          <cell r="C408">
            <v>0.18</v>
          </cell>
          <cell r="D408">
            <v>0.17</v>
          </cell>
          <cell r="E408">
            <v>3.4999999999999996E-3</v>
          </cell>
        </row>
        <row r="409">
          <cell r="A409" t="str">
            <v>RIM0029AU</v>
          </cell>
          <cell r="B409" t="str">
            <v>Russell Investments Australian Opportunities Fund</v>
          </cell>
          <cell r="C409">
            <v>0.3</v>
          </cell>
          <cell r="D409">
            <v>0.3</v>
          </cell>
          <cell r="E409">
            <v>6.0000000000000001E-3</v>
          </cell>
        </row>
        <row r="410">
          <cell r="A410" t="str">
            <v>RIM0030AU</v>
          </cell>
          <cell r="B410" t="str">
            <v>Russell Investments High Growth Fund Class C</v>
          </cell>
          <cell r="C410">
            <v>0.18</v>
          </cell>
          <cell r="D410">
            <v>0.16</v>
          </cell>
          <cell r="E410">
            <v>3.3999999999999998E-3</v>
          </cell>
        </row>
        <row r="411">
          <cell r="A411" t="str">
            <v>RIM0031AU</v>
          </cell>
          <cell r="B411" t="str">
            <v>Russell Investments International Property Securities Fund $A Hedged</v>
          </cell>
          <cell r="C411">
            <v>0.2</v>
          </cell>
          <cell r="D411">
            <v>0.15</v>
          </cell>
          <cell r="E411">
            <v>3.4999999999999996E-3</v>
          </cell>
        </row>
        <row r="412">
          <cell r="A412" t="str">
            <v>RIM0032AU</v>
          </cell>
          <cell r="B412" t="str">
            <v>Russell Investments Global Opportunities Fund</v>
          </cell>
          <cell r="C412">
            <v>0.18</v>
          </cell>
          <cell r="D412">
            <v>0.13</v>
          </cell>
          <cell r="E412">
            <v>3.0999999999999999E-3</v>
          </cell>
        </row>
        <row r="413">
          <cell r="A413" t="str">
            <v>RIM0034AU</v>
          </cell>
          <cell r="B413" t="str">
            <v>Russell Investments High Growth Fund Class A</v>
          </cell>
          <cell r="C413">
            <v>0.18</v>
          </cell>
          <cell r="D413">
            <v>0.16</v>
          </cell>
          <cell r="E413">
            <v>3.3999999999999998E-3</v>
          </cell>
        </row>
        <row r="414">
          <cell r="A414" t="str">
            <v>RIM0042AU</v>
          </cell>
          <cell r="B414" t="str">
            <v>Russell Investments Global Listed Infrastructure Fund - $A Hedged</v>
          </cell>
          <cell r="C414">
            <v>0.2</v>
          </cell>
          <cell r="D414">
            <v>0.15</v>
          </cell>
          <cell r="E414">
            <v>3.4999999999999996E-3</v>
          </cell>
        </row>
        <row r="415">
          <cell r="A415" t="str">
            <v>RIM0087AU</v>
          </cell>
          <cell r="B415" t="str">
            <v>Russell Investments Multi-Asset Growth Strategy Fund Plus</v>
          </cell>
          <cell r="C415">
            <v>0.25</v>
          </cell>
          <cell r="D415">
            <v>0.25</v>
          </cell>
          <cell r="E415">
            <v>5.0000000000000001E-3</v>
          </cell>
        </row>
        <row r="416">
          <cell r="A416" t="str">
            <v>RIM0089AU</v>
          </cell>
          <cell r="B416" t="str">
            <v>Russell Investments Multi-Asset Income Strategy Fund</v>
          </cell>
          <cell r="C416">
            <v>0.18</v>
          </cell>
          <cell r="D416">
            <v>0.18</v>
          </cell>
          <cell r="E416">
            <v>3.5999999999999999E-3</v>
          </cell>
        </row>
        <row r="417">
          <cell r="A417" t="str">
            <v>SBC0007AU</v>
          </cell>
          <cell r="B417" t="str">
            <v>UBS Diversified Fixed Income Fund</v>
          </cell>
          <cell r="C417">
            <v>0</v>
          </cell>
          <cell r="D417">
            <v>0.15</v>
          </cell>
          <cell r="E417">
            <v>1.5E-3</v>
          </cell>
        </row>
        <row r="418">
          <cell r="A418" t="str">
            <v>SBC0811AU</v>
          </cell>
          <cell r="B418" t="str">
            <v>UBS Cash Fund</v>
          </cell>
          <cell r="C418">
            <v>0</v>
          </cell>
          <cell r="D418">
            <v>0</v>
          </cell>
          <cell r="E418">
            <v>0</v>
          </cell>
        </row>
        <row r="419">
          <cell r="A419" t="str">
            <v>SBC0812AU</v>
          </cell>
          <cell r="B419" t="str">
            <v>UBS Cash Plus Fund</v>
          </cell>
          <cell r="C419">
            <v>0</v>
          </cell>
          <cell r="D419">
            <v>0.05</v>
          </cell>
          <cell r="E419">
            <v>5.0000000000000001E-4</v>
          </cell>
        </row>
        <row r="420">
          <cell r="A420" t="str">
            <v>SBC0813AU</v>
          </cell>
          <cell r="B420" t="str">
            <v>UBS Australian Bond Fund</v>
          </cell>
          <cell r="C420">
            <v>0.02</v>
          </cell>
          <cell r="D420">
            <v>0.08</v>
          </cell>
          <cell r="E420">
            <v>1E-3</v>
          </cell>
        </row>
        <row r="421">
          <cell r="A421" t="str">
            <v>SBC0814AU</v>
          </cell>
          <cell r="B421" t="str">
            <v>UBS Defensive Investment Fund</v>
          </cell>
          <cell r="C421">
            <v>0.15</v>
          </cell>
          <cell r="D421">
            <v>0.15</v>
          </cell>
          <cell r="E421">
            <v>3.0000000000000001E-3</v>
          </cell>
        </row>
        <row r="422">
          <cell r="A422" t="str">
            <v>SBC0815AU</v>
          </cell>
          <cell r="B422" t="str">
            <v>UBS Balanced Investment Fund</v>
          </cell>
          <cell r="C422">
            <v>0.2</v>
          </cell>
          <cell r="D422">
            <v>0.2</v>
          </cell>
          <cell r="E422">
            <v>4.0000000000000001E-3</v>
          </cell>
        </row>
        <row r="423">
          <cell r="A423" t="str">
            <v>SBC0816AU</v>
          </cell>
          <cell r="B423" t="str">
            <v>UBS Property Securities Fund</v>
          </cell>
          <cell r="C423">
            <v>0.25</v>
          </cell>
          <cell r="D423">
            <v>0.25</v>
          </cell>
          <cell r="E423">
            <v>5.0000000000000001E-3</v>
          </cell>
        </row>
        <row r="424">
          <cell r="A424" t="str">
            <v>SBC0817AU</v>
          </cell>
          <cell r="B424" t="str">
            <v>UBS Australian Share Fund</v>
          </cell>
          <cell r="C424">
            <v>0.25</v>
          </cell>
          <cell r="D424">
            <v>0.25</v>
          </cell>
          <cell r="E424">
            <v>5.0000000000000001E-3</v>
          </cell>
        </row>
        <row r="425">
          <cell r="A425" t="str">
            <v>SBC0819AU</v>
          </cell>
          <cell r="B425" t="str">
            <v>UBS International Bond Fund</v>
          </cell>
          <cell r="C425">
            <v>0.15</v>
          </cell>
          <cell r="D425">
            <v>0.15</v>
          </cell>
          <cell r="E425">
            <v>3.0000000000000001E-3</v>
          </cell>
        </row>
        <row r="426">
          <cell r="A426" t="str">
            <v>SBC0822AU</v>
          </cell>
          <cell r="B426" t="str">
            <v>UBS International Share Fund</v>
          </cell>
          <cell r="C426">
            <v>0.25</v>
          </cell>
          <cell r="D426">
            <v>0.25</v>
          </cell>
          <cell r="E426">
            <v>5.0000000000000001E-3</v>
          </cell>
        </row>
        <row r="427">
          <cell r="A427" t="str">
            <v>SCH0002AU</v>
          </cell>
          <cell r="B427" t="str">
            <v>Schroder Australian Equity Fund</v>
          </cell>
          <cell r="C427">
            <v>0.2</v>
          </cell>
          <cell r="D427">
            <v>0.2</v>
          </cell>
          <cell r="E427">
            <v>4.0000000000000001E-3</v>
          </cell>
        </row>
        <row r="428">
          <cell r="A428" t="str">
            <v>SCH0010AU</v>
          </cell>
          <cell r="B428" t="str">
            <v>Schroder Strategic Growth Fund - Professional Class</v>
          </cell>
          <cell r="C428">
            <v>0.15</v>
          </cell>
          <cell r="D428">
            <v>0.15</v>
          </cell>
          <cell r="E428">
            <v>3.0000000000000001E-3</v>
          </cell>
        </row>
        <row r="429">
          <cell r="A429" t="str">
            <v>SCH0028AU</v>
          </cell>
          <cell r="B429" t="str">
            <v>Schroder Fixed Income Fund</v>
          </cell>
          <cell r="C429">
            <v>0.12</v>
          </cell>
          <cell r="D429">
            <v>0.12</v>
          </cell>
          <cell r="E429">
            <v>2.3999999999999998E-3</v>
          </cell>
        </row>
        <row r="430">
          <cell r="A430" t="str">
            <v>SCH0032AU</v>
          </cell>
          <cell r="B430" t="str">
            <v>Schroder Global Value Fund (Hedged)</v>
          </cell>
          <cell r="C430">
            <v>0.23</v>
          </cell>
          <cell r="D430">
            <v>0.18</v>
          </cell>
          <cell r="E430">
            <v>4.1000000000000003E-3</v>
          </cell>
        </row>
        <row r="431">
          <cell r="A431" t="str">
            <v>SCH0047AU</v>
          </cell>
          <cell r="B431" t="str">
            <v>Schroder Real Return Fund</v>
          </cell>
          <cell r="C431">
            <v>0.2</v>
          </cell>
          <cell r="D431">
            <v>0.2</v>
          </cell>
          <cell r="E431">
            <v>4.0000000000000001E-3</v>
          </cell>
        </row>
        <row r="432">
          <cell r="A432" t="str">
            <v>SCH0101AU</v>
          </cell>
          <cell r="B432" t="str">
            <v>Schroder Wholesale Australian Equity Fund</v>
          </cell>
          <cell r="C432">
            <v>0.2</v>
          </cell>
          <cell r="D432">
            <v>0.2</v>
          </cell>
          <cell r="E432">
            <v>4.0000000000000001E-3</v>
          </cell>
        </row>
        <row r="433">
          <cell r="A433" t="str">
            <v>SCH0102AU</v>
          </cell>
          <cell r="B433" t="str">
            <v>Schroder Sustainable Growth Fund</v>
          </cell>
          <cell r="C433">
            <v>0.15</v>
          </cell>
          <cell r="D433">
            <v>0.15</v>
          </cell>
          <cell r="E433">
            <v>3.0000000000000001E-3</v>
          </cell>
        </row>
        <row r="434">
          <cell r="A434" t="str">
            <v>SCH0103AU</v>
          </cell>
          <cell r="B434" t="str">
            <v>Schroder Absolute Return Income Fund</v>
          </cell>
          <cell r="C434">
            <v>0.15</v>
          </cell>
          <cell r="D434">
            <v>0.15</v>
          </cell>
          <cell r="E434">
            <v>3.0000000000000001E-3</v>
          </cell>
        </row>
        <row r="435">
          <cell r="A435" t="str">
            <v>SLT0006AU</v>
          </cell>
          <cell r="B435" t="str">
            <v>Baker Steel Gold Fund</v>
          </cell>
          <cell r="C435">
            <v>0.25</v>
          </cell>
          <cell r="D435">
            <v>0.25</v>
          </cell>
          <cell r="E435">
            <v>5.0000000000000001E-3</v>
          </cell>
        </row>
        <row r="436">
          <cell r="A436" t="str">
            <v>SLT2171AU</v>
          </cell>
          <cell r="B436" t="str">
            <v>Nanuk New World Fund</v>
          </cell>
          <cell r="C436">
            <v>0.25</v>
          </cell>
          <cell r="D436">
            <v>0.25</v>
          </cell>
          <cell r="E436">
            <v>5.0000000000000001E-3</v>
          </cell>
        </row>
        <row r="437">
          <cell r="A437" t="str">
            <v>SLT2562AU</v>
          </cell>
          <cell r="B437" t="str">
            <v>Smarter Money Long-Short Credit Fund</v>
          </cell>
          <cell r="C437">
            <v>0</v>
          </cell>
          <cell r="D437">
            <v>0.05</v>
          </cell>
          <cell r="E437">
            <v>5.0000000000000001E-4</v>
          </cell>
        </row>
        <row r="438">
          <cell r="A438" t="str">
            <v>SMAANT01S</v>
          </cell>
          <cell r="B438" t="str">
            <v>Antares Core Opportunities</v>
          </cell>
          <cell r="C438" t="str">
            <v>n/a</v>
          </cell>
          <cell r="D438" t="str">
            <v>n/a</v>
          </cell>
          <cell r="E438" t="str">
            <v>n/a</v>
          </cell>
        </row>
        <row r="439">
          <cell r="A439" t="str">
            <v>SMAANT02S</v>
          </cell>
          <cell r="B439" t="str">
            <v>Antares Dividend Builder</v>
          </cell>
          <cell r="C439" t="str">
            <v>n/a</v>
          </cell>
          <cell r="D439" t="str">
            <v>n/a</v>
          </cell>
          <cell r="E439" t="str">
            <v>n/a</v>
          </cell>
        </row>
        <row r="440">
          <cell r="A440" t="str">
            <v>SMABLK01S</v>
          </cell>
          <cell r="B440" t="str">
            <v>BlackRock iShares Enhanced Strategic Aggressive</v>
          </cell>
          <cell r="C440" t="str">
            <v>n/a</v>
          </cell>
          <cell r="D440" t="str">
            <v>n/a</v>
          </cell>
          <cell r="E440" t="str">
            <v>n/a</v>
          </cell>
        </row>
        <row r="441">
          <cell r="A441" t="str">
            <v>SMABLK02S</v>
          </cell>
          <cell r="B441" t="str">
            <v>BlackRock iShares Enhanced Strategic Growth</v>
          </cell>
          <cell r="C441" t="str">
            <v>n/a</v>
          </cell>
          <cell r="D441" t="str">
            <v>n/a</v>
          </cell>
          <cell r="E441" t="str">
            <v>n/a</v>
          </cell>
        </row>
        <row r="442">
          <cell r="A442" t="str">
            <v>SMABLK03S</v>
          </cell>
          <cell r="B442" t="str">
            <v>BlackRock iShares Enhanced Strategic Balanced</v>
          </cell>
          <cell r="C442" t="str">
            <v>n/a</v>
          </cell>
          <cell r="D442" t="str">
            <v>n/a</v>
          </cell>
          <cell r="E442" t="str">
            <v>n/a</v>
          </cell>
        </row>
        <row r="443">
          <cell r="A443" t="str">
            <v>SMABLK04S</v>
          </cell>
          <cell r="B443" t="str">
            <v>BlackRock iShares Enhanced Strategic Moderate</v>
          </cell>
          <cell r="C443" t="str">
            <v>n/a</v>
          </cell>
          <cell r="D443" t="str">
            <v>n/a</v>
          </cell>
          <cell r="E443" t="str">
            <v>n/a</v>
          </cell>
        </row>
        <row r="444">
          <cell r="A444" t="str">
            <v>SMABLK05S</v>
          </cell>
          <cell r="B444" t="str">
            <v>BlackRock iShares Enhanced Strategic Conservative</v>
          </cell>
          <cell r="C444" t="str">
            <v>n/a</v>
          </cell>
          <cell r="D444" t="str">
            <v>n/a</v>
          </cell>
          <cell r="E444" t="str">
            <v>n/a</v>
          </cell>
        </row>
        <row r="445">
          <cell r="A445" t="str">
            <v>SMADNR01S</v>
          </cell>
          <cell r="B445" t="str">
            <v>DNR Capital Australian Equities High Conviction</v>
          </cell>
          <cell r="C445" t="str">
            <v>n/a</v>
          </cell>
          <cell r="D445" t="str">
            <v>n/a</v>
          </cell>
          <cell r="E445" t="str">
            <v>n/a</v>
          </cell>
        </row>
        <row r="446">
          <cell r="A446" t="str">
            <v>SMADNR03S</v>
          </cell>
          <cell r="B446" t="str">
            <v>DNR Capital Australian Equities Income</v>
          </cell>
          <cell r="C446" t="str">
            <v>n/a</v>
          </cell>
          <cell r="D446" t="str">
            <v>n/a</v>
          </cell>
          <cell r="E446" t="str">
            <v>n/a</v>
          </cell>
        </row>
        <row r="447">
          <cell r="A447" t="str">
            <v>SMAIBB02S</v>
          </cell>
          <cell r="B447" t="str">
            <v>Morningstar Australian Shares High Yield</v>
          </cell>
          <cell r="E447">
            <v>6.0000000000000001E-3</v>
          </cell>
        </row>
        <row r="448">
          <cell r="A448" t="str">
            <v>SMAWTC01S</v>
          </cell>
          <cell r="B448" t="str">
            <v>Wealthtrac Balanced</v>
          </cell>
          <cell r="E448">
            <v>0</v>
          </cell>
        </row>
        <row r="449">
          <cell r="A449" t="str">
            <v>SMAWTC02S</v>
          </cell>
          <cell r="B449" t="str">
            <v>Wealthtrac Conservative</v>
          </cell>
          <cell r="E449">
            <v>0</v>
          </cell>
        </row>
        <row r="450">
          <cell r="A450" t="str">
            <v>SMAWTC03S</v>
          </cell>
          <cell r="B450" t="str">
            <v>Wealthtrac Growth</v>
          </cell>
          <cell r="E450">
            <v>0</v>
          </cell>
        </row>
        <row r="451">
          <cell r="A451" t="str">
            <v>SMAWTC04S</v>
          </cell>
          <cell r="B451" t="str">
            <v xml:space="preserve">Wealthtrac High Growth </v>
          </cell>
          <cell r="E451">
            <v>0</v>
          </cell>
        </row>
        <row r="452">
          <cell r="A452" t="str">
            <v>SMAWTC05S</v>
          </cell>
          <cell r="B452" t="str">
            <v xml:space="preserve">Wealthtrac Moderate </v>
          </cell>
          <cell r="E452">
            <v>0</v>
          </cell>
        </row>
        <row r="453">
          <cell r="A453" t="str">
            <v>SOL0001AU</v>
          </cell>
          <cell r="B453" t="str">
            <v>Solaris Core Australian Equity Fund PA</v>
          </cell>
          <cell r="C453">
            <v>0.3</v>
          </cell>
          <cell r="D453">
            <v>0.3</v>
          </cell>
          <cell r="E453">
            <v>6.0000000000000001E-3</v>
          </cell>
        </row>
        <row r="454">
          <cell r="A454" t="str">
            <v>SSB0026AU</v>
          </cell>
          <cell r="B454" t="str">
            <v>Legg Mason Martin Currie Real Income Fund Class A</v>
          </cell>
          <cell r="C454">
            <v>0.1</v>
          </cell>
          <cell r="D454">
            <v>0.21</v>
          </cell>
          <cell r="E454">
            <v>3.0999999999999999E-3</v>
          </cell>
        </row>
        <row r="455">
          <cell r="A455" t="str">
            <v>SSB0061AU</v>
          </cell>
          <cell r="B455" t="str">
            <v>Legg Mason Martin Currie Diversified Income Fund</v>
          </cell>
          <cell r="C455">
            <v>0.15</v>
          </cell>
          <cell r="D455">
            <v>0.15</v>
          </cell>
          <cell r="E455">
            <v>3.0000000000000001E-3</v>
          </cell>
        </row>
        <row r="456">
          <cell r="A456" t="str">
            <v>SSB0122AU</v>
          </cell>
          <cell r="B456" t="str">
            <v xml:space="preserve">Legg Mason Western Asset Australian Bond Fund </v>
          </cell>
          <cell r="C456">
            <v>0.05</v>
          </cell>
          <cell r="D456">
            <v>0.05</v>
          </cell>
          <cell r="E456">
            <v>1E-3</v>
          </cell>
        </row>
        <row r="457">
          <cell r="A457" t="str">
            <v>SSB0128AU</v>
          </cell>
          <cell r="B457" t="str">
            <v>Legg Mason Martin Currie Property Securities Trust</v>
          </cell>
          <cell r="C457">
            <v>0.1</v>
          </cell>
          <cell r="D457">
            <v>0.1</v>
          </cell>
          <cell r="E457">
            <v>2E-3</v>
          </cell>
        </row>
        <row r="458">
          <cell r="A458" t="str">
            <v>SSB0130AU</v>
          </cell>
          <cell r="B458" t="str">
            <v>Legg Mason Martin Currie Tactical Allocation Trust - Class A</v>
          </cell>
          <cell r="C458">
            <v>0.15</v>
          </cell>
          <cell r="D458">
            <v>0.15</v>
          </cell>
          <cell r="E458">
            <v>3.0000000000000001E-3</v>
          </cell>
        </row>
        <row r="459">
          <cell r="A459" t="str">
            <v>SST0013AU</v>
          </cell>
          <cell r="B459" t="str">
            <v>State Street International Equities Index Trust</v>
          </cell>
          <cell r="C459">
            <v>7.0000000000000007E-2</v>
          </cell>
          <cell r="D459">
            <v>0.04</v>
          </cell>
          <cell r="E459">
            <v>1.1000000000000001E-3</v>
          </cell>
        </row>
        <row r="460">
          <cell r="A460" t="str">
            <v>SST0048AU</v>
          </cell>
          <cell r="B460" t="str">
            <v xml:space="preserve">State Street Australian Equity Fund </v>
          </cell>
          <cell r="C460">
            <v>0.25</v>
          </cell>
          <cell r="D460">
            <v>0.25</v>
          </cell>
          <cell r="E460">
            <v>5.0000000000000001E-3</v>
          </cell>
        </row>
        <row r="461">
          <cell r="A461" t="str">
            <v>SST0050AU</v>
          </cell>
          <cell r="B461" t="str">
            <v>State Street Global Equity Fund</v>
          </cell>
          <cell r="C461">
            <v>0.08</v>
          </cell>
          <cell r="D461">
            <v>0.06</v>
          </cell>
          <cell r="E461">
            <v>1.4000000000000002E-3</v>
          </cell>
        </row>
        <row r="462">
          <cell r="A462" t="str">
            <v>SST0057AU</v>
          </cell>
          <cell r="B462" t="str">
            <v>State Street Climate ESG International Equity</v>
          </cell>
          <cell r="C462">
            <v>7.0000000000000007E-2</v>
          </cell>
          <cell r="D462">
            <v>0.04</v>
          </cell>
          <cell r="E462">
            <v>1.1000000000000001E-3</v>
          </cell>
        </row>
        <row r="463">
          <cell r="A463" t="str">
            <v>STL0101AU</v>
          </cell>
          <cell r="B463" t="str">
            <v>Sandhurst IML Industrial Share Fund</v>
          </cell>
          <cell r="C463">
            <v>0.25</v>
          </cell>
          <cell r="D463">
            <v>0.25</v>
          </cell>
          <cell r="E463">
            <v>5.0000000000000001E-3</v>
          </cell>
        </row>
        <row r="464">
          <cell r="A464" t="str">
            <v>SWI1413AU</v>
          </cell>
          <cell r="B464" t="str">
            <v>WCM Quality Global Growth (Managed Fund)</v>
          </cell>
          <cell r="C464">
            <v>0.3</v>
          </cell>
          <cell r="D464">
            <v>0.3</v>
          </cell>
          <cell r="E464">
            <v>6.0000000000000001E-3</v>
          </cell>
        </row>
        <row r="465">
          <cell r="A465" t="str">
            <v>SWI4949AU</v>
          </cell>
          <cell r="B465" t="str">
            <v>WCM Quality Global Growth (Managed Fund) Class B (hedged)</v>
          </cell>
          <cell r="C465">
            <v>0.3</v>
          </cell>
          <cell r="D465">
            <v>0.3</v>
          </cell>
          <cell r="E465">
            <v>6.0000000000000001E-3</v>
          </cell>
        </row>
        <row r="466">
          <cell r="A466" t="str">
            <v>TGP0008AU</v>
          </cell>
          <cell r="B466" t="str">
            <v>ClearBridge RARE Infrastructure Value Fund - Hedged</v>
          </cell>
          <cell r="E466">
            <v>1.6000000000000001E-3</v>
          </cell>
        </row>
        <row r="467">
          <cell r="A467" t="str">
            <v>TGP0034AU</v>
          </cell>
          <cell r="B467" t="str">
            <v>ClearBridge RARE Infrastructure Value Fund - Unhedged</v>
          </cell>
          <cell r="C467">
            <v>0.03</v>
          </cell>
          <cell r="D467">
            <v>0.13</v>
          </cell>
          <cell r="E467">
            <v>1.6000000000000001E-3</v>
          </cell>
        </row>
        <row r="468">
          <cell r="A468" t="str">
            <v>TYN0028AU</v>
          </cell>
          <cell r="B468" t="str">
            <v>Nikko AM Australian Share Wholesale Fund</v>
          </cell>
          <cell r="C468">
            <v>0.2</v>
          </cell>
          <cell r="D468">
            <v>0.2</v>
          </cell>
          <cell r="E468">
            <v>4.0000000000000001E-3</v>
          </cell>
        </row>
        <row r="469">
          <cell r="A469" t="str">
            <v>TYN0104AU</v>
          </cell>
          <cell r="B469" t="str">
            <v>Nikko AM Australian Bond Fund</v>
          </cell>
          <cell r="C469">
            <v>0.05</v>
          </cell>
          <cell r="D469">
            <v>0.05</v>
          </cell>
          <cell r="E469">
            <v>1E-3</v>
          </cell>
        </row>
        <row r="470">
          <cell r="A470" t="str">
            <v>UBS0003AU</v>
          </cell>
          <cell r="B470" t="str">
            <v>UBS Income Solution Fund</v>
          </cell>
          <cell r="C470">
            <v>0.1</v>
          </cell>
          <cell r="D470">
            <v>0.2</v>
          </cell>
          <cell r="E470">
            <v>3.0000000000000005E-3</v>
          </cell>
        </row>
        <row r="471">
          <cell r="A471" t="str">
            <v>UBS0036AU</v>
          </cell>
          <cell r="B471" t="str">
            <v>UBS Tactical Beta Fund - Conservative</v>
          </cell>
          <cell r="C471">
            <v>0.12</v>
          </cell>
          <cell r="D471">
            <v>0.12</v>
          </cell>
          <cell r="E471">
            <v>2.3999999999999998E-3</v>
          </cell>
        </row>
        <row r="472">
          <cell r="A472" t="str">
            <v>UBS0037AU</v>
          </cell>
          <cell r="B472" t="str">
            <v>UBS Tactical Beta Fund - Growth</v>
          </cell>
          <cell r="C472">
            <v>0.09</v>
          </cell>
          <cell r="D472">
            <v>0.09</v>
          </cell>
          <cell r="E472">
            <v>1.8E-3</v>
          </cell>
        </row>
        <row r="473">
          <cell r="A473" t="str">
            <v>UBS0041AU</v>
          </cell>
          <cell r="B473" t="str">
            <v>UBS Tactical Beta Fund - Balanced</v>
          </cell>
          <cell r="C473">
            <v>0.1</v>
          </cell>
          <cell r="D473">
            <v>0.1</v>
          </cell>
          <cell r="E473">
            <v>2E-3</v>
          </cell>
        </row>
        <row r="474">
          <cell r="A474" t="str">
            <v>UFM0051AU</v>
          </cell>
          <cell r="B474" t="str">
            <v>IOOF MultiMix Moderate Growth Trust</v>
          </cell>
          <cell r="C474">
            <v>0.08</v>
          </cell>
          <cell r="D474">
            <v>0.08</v>
          </cell>
          <cell r="E474">
            <v>1.6000000000000001E-3</v>
          </cell>
        </row>
        <row r="475">
          <cell r="A475" t="str">
            <v>VAN0001AU</v>
          </cell>
          <cell r="B475" t="str">
            <v>Vanguard Australian Fixed Interest Index Fund</v>
          </cell>
          <cell r="C475">
            <v>0.08</v>
          </cell>
          <cell r="D475">
            <v>0.08</v>
          </cell>
          <cell r="E475">
            <v>1.6000000000000001E-3</v>
          </cell>
        </row>
        <row r="476">
          <cell r="A476" t="str">
            <v>VAN0002AU</v>
          </cell>
          <cell r="B476" t="str">
            <v>Vanguard Australian Shares Index Fund</v>
          </cell>
          <cell r="C476">
            <v>0.05</v>
          </cell>
          <cell r="D476">
            <v>0.05</v>
          </cell>
          <cell r="E476">
            <v>1E-3</v>
          </cell>
        </row>
        <row r="477">
          <cell r="A477" t="str">
            <v>VAN0003AU</v>
          </cell>
          <cell r="B477" t="str">
            <v>Vanguard International Shares Index Fund</v>
          </cell>
          <cell r="C477">
            <v>0.06</v>
          </cell>
          <cell r="D477">
            <v>0.06</v>
          </cell>
          <cell r="E477">
            <v>1.1999999999999999E-3</v>
          </cell>
        </row>
        <row r="478">
          <cell r="A478" t="str">
            <v>VAN0004AU</v>
          </cell>
          <cell r="B478" t="str">
            <v>Vanguard Australian Property Securities Index Fund</v>
          </cell>
          <cell r="C478">
            <v>0.06</v>
          </cell>
          <cell r="D478">
            <v>0.06</v>
          </cell>
          <cell r="E478">
            <v>1.1999999999999999E-3</v>
          </cell>
        </row>
        <row r="479">
          <cell r="A479" t="str">
            <v>VAN0005AU</v>
          </cell>
          <cell r="B479" t="str">
            <v>Vanguard Emerging Markets Shares Index Fund</v>
          </cell>
          <cell r="C479">
            <v>0.22</v>
          </cell>
          <cell r="D479">
            <v>0.22</v>
          </cell>
          <cell r="E479">
            <v>4.4000000000000003E-3</v>
          </cell>
        </row>
        <row r="480">
          <cell r="A480" t="str">
            <v>VAN0018AU</v>
          </cell>
          <cell r="B480" t="str">
            <v>Vanguard International Property Securities Index Fund</v>
          </cell>
          <cell r="C480">
            <v>7.0000000000000007E-2</v>
          </cell>
          <cell r="D480">
            <v>7.0000000000000007E-2</v>
          </cell>
          <cell r="E480">
            <v>1.4000000000000002E-3</v>
          </cell>
        </row>
        <row r="481">
          <cell r="A481" t="str">
            <v>VAN0019AU</v>
          </cell>
          <cell r="B481" t="str">
            <v>Vanguard International Property Securities Index Fund (Hedged)</v>
          </cell>
          <cell r="C481">
            <v>0.08</v>
          </cell>
          <cell r="D481">
            <v>0.08</v>
          </cell>
          <cell r="E481">
            <v>1.6000000000000001E-3</v>
          </cell>
        </row>
        <row r="482">
          <cell r="A482" t="str">
            <v>VAN0020AU</v>
          </cell>
          <cell r="B482" t="str">
            <v>Vanguard Cash Reserve Fund</v>
          </cell>
          <cell r="C482">
            <v>0</v>
          </cell>
          <cell r="D482">
            <v>0</v>
          </cell>
          <cell r="E482">
            <v>0</v>
          </cell>
        </row>
        <row r="483">
          <cell r="A483" t="str">
            <v>VAN0021AU</v>
          </cell>
          <cell r="B483" t="str">
            <v>Vanguard International Small Companies Index Fund</v>
          </cell>
          <cell r="C483">
            <v>0.12</v>
          </cell>
          <cell r="D483">
            <v>0.12</v>
          </cell>
          <cell r="E483">
            <v>2.3999999999999998E-3</v>
          </cell>
        </row>
        <row r="484">
          <cell r="A484" t="str">
            <v>VAN0022AU</v>
          </cell>
          <cell r="B484" t="str">
            <v>Vanguard International Small Companies Index Fund (Hedged)</v>
          </cell>
          <cell r="C484">
            <v>0.15</v>
          </cell>
          <cell r="D484">
            <v>0.15</v>
          </cell>
          <cell r="E484">
            <v>3.0000000000000001E-3</v>
          </cell>
        </row>
        <row r="485">
          <cell r="A485" t="str">
            <v>VAN0024AU</v>
          </cell>
          <cell r="B485" t="str">
            <v>Vanguard Global Infrastructure Index Fund (Hedged) </v>
          </cell>
          <cell r="C485">
            <v>0.08</v>
          </cell>
          <cell r="D485">
            <v>0.08</v>
          </cell>
          <cell r="E485">
            <v>1.6000000000000001E-3</v>
          </cell>
        </row>
        <row r="486">
          <cell r="A486" t="str">
            <v>VAN0042AU</v>
          </cell>
          <cell r="B486" t="str">
            <v>Vanguard Diversified Bond Index Fund</v>
          </cell>
          <cell r="C486">
            <v>0.12</v>
          </cell>
          <cell r="D486">
            <v>0.12</v>
          </cell>
          <cell r="E486">
            <v>2.3999999999999998E-3</v>
          </cell>
        </row>
        <row r="487">
          <cell r="A487" t="str">
            <v>VAN0102AU</v>
          </cell>
          <cell r="B487" t="str">
            <v>Vanguard Short Term Fixed Interest Fund</v>
          </cell>
          <cell r="C487">
            <v>0.02</v>
          </cell>
          <cell r="D487">
            <v>0.02</v>
          </cell>
          <cell r="E487">
            <v>4.0000000000000002E-4</v>
          </cell>
        </row>
        <row r="488">
          <cell r="A488" t="str">
            <v>VAN0103AU</v>
          </cell>
          <cell r="B488" t="str">
            <v>Vanguard International Fixed Interest Index Fund (Hedged)</v>
          </cell>
          <cell r="C488">
            <v>0.08</v>
          </cell>
          <cell r="D488">
            <v>0.08</v>
          </cell>
          <cell r="E488">
            <v>1.6000000000000001E-3</v>
          </cell>
        </row>
        <row r="489">
          <cell r="A489" t="str">
            <v>VAN0104AU</v>
          </cell>
          <cell r="B489" t="str">
            <v>Vanguard Australian Shares High Yield Fund</v>
          </cell>
          <cell r="C489">
            <v>0.05</v>
          </cell>
          <cell r="D489">
            <v>0.05</v>
          </cell>
          <cell r="E489">
            <v>1E-3</v>
          </cell>
        </row>
        <row r="490">
          <cell r="A490" t="str">
            <v>VAN0105AU</v>
          </cell>
          <cell r="B490" t="str">
            <v>Vanguard International Shares Index Fund (Hedged)</v>
          </cell>
          <cell r="C490">
            <v>7.0000000000000007E-2</v>
          </cell>
          <cell r="D490">
            <v>7.0000000000000007E-2</v>
          </cell>
          <cell r="E490">
            <v>1.4000000000000002E-3</v>
          </cell>
        </row>
        <row r="491">
          <cell r="A491" t="str">
            <v>VAN0106AU</v>
          </cell>
          <cell r="B491" t="str">
            <v>Vanguard International Credit Securities Index Fund (Hedged)</v>
          </cell>
          <cell r="C491">
            <v>0.2</v>
          </cell>
          <cell r="D491">
            <v>0.2</v>
          </cell>
          <cell r="E491">
            <v>4.0000000000000001E-3</v>
          </cell>
        </row>
        <row r="492">
          <cell r="A492" t="str">
            <v>VAN0108AU</v>
          </cell>
          <cell r="B492" t="str">
            <v>Vanguard Balanced Index Fund</v>
          </cell>
          <cell r="C492">
            <v>0.1</v>
          </cell>
          <cell r="D492">
            <v>0.1</v>
          </cell>
          <cell r="E492">
            <v>2E-3</v>
          </cell>
        </row>
        <row r="493">
          <cell r="A493" t="str">
            <v>VAN0109AU</v>
          </cell>
          <cell r="B493" t="str">
            <v>Vanguard Conservative Index Fund</v>
          </cell>
          <cell r="C493">
            <v>0.1</v>
          </cell>
          <cell r="D493">
            <v>0.1</v>
          </cell>
          <cell r="E493">
            <v>2E-3</v>
          </cell>
        </row>
        <row r="494">
          <cell r="A494" t="str">
            <v>VAN0110AU</v>
          </cell>
          <cell r="B494" t="str">
            <v>Vanguard Growth Index Fund</v>
          </cell>
          <cell r="C494">
            <v>0.09</v>
          </cell>
          <cell r="D494">
            <v>0.09</v>
          </cell>
          <cell r="E494">
            <v>1.8E-3</v>
          </cell>
        </row>
        <row r="495">
          <cell r="A495" t="str">
            <v>VAN0111AU</v>
          </cell>
          <cell r="B495" t="str">
            <v>Vanguard High Growth Index Fund</v>
          </cell>
          <cell r="C495">
            <v>0.08</v>
          </cell>
          <cell r="D495">
            <v>0.08</v>
          </cell>
          <cell r="E495">
            <v>1.6000000000000001E-3</v>
          </cell>
        </row>
        <row r="496">
          <cell r="A496" t="str">
            <v>VEN0007AU</v>
          </cell>
          <cell r="B496" t="str">
            <v>KFM Income Fund</v>
          </cell>
          <cell r="C496">
            <v>0.25</v>
          </cell>
          <cell r="D496">
            <v>0.25</v>
          </cell>
          <cell r="E496">
            <v>5.0000000000000001E-3</v>
          </cell>
        </row>
        <row r="497">
          <cell r="A497" t="str">
            <v>VEN0009AU</v>
          </cell>
          <cell r="B497" t="str">
            <v>Ventura High Growth 100 Fund</v>
          </cell>
          <cell r="C497">
            <v>0.18</v>
          </cell>
          <cell r="D497">
            <v>0.16</v>
          </cell>
          <cell r="E497">
            <v>3.3999999999999998E-3</v>
          </cell>
        </row>
        <row r="498">
          <cell r="A498" t="str">
            <v>VEN0027AU</v>
          </cell>
          <cell r="B498" t="str">
            <v xml:space="preserve">Ventura Growth 70 Fund Class A </v>
          </cell>
          <cell r="C498">
            <v>0.19</v>
          </cell>
          <cell r="D498">
            <v>0.18</v>
          </cell>
          <cell r="E498">
            <v>3.7000000000000002E-3</v>
          </cell>
        </row>
        <row r="499">
          <cell r="A499" t="str">
            <v>VEN0028AU</v>
          </cell>
          <cell r="B499" t="str">
            <v xml:space="preserve">Ventura Diversified 50 Fund Class A </v>
          </cell>
          <cell r="C499">
            <v>0.17</v>
          </cell>
          <cell r="D499">
            <v>0.18</v>
          </cell>
          <cell r="E499">
            <v>3.4999999999999996E-3</v>
          </cell>
        </row>
        <row r="500">
          <cell r="A500" t="str">
            <v>VEN0029AU</v>
          </cell>
          <cell r="B500" t="str">
            <v xml:space="preserve">Ventura Conservative Fund Class A </v>
          </cell>
          <cell r="C500">
            <v>0.16</v>
          </cell>
          <cell r="D500">
            <v>0.18</v>
          </cell>
          <cell r="E500">
            <v>3.3999999999999998E-3</v>
          </cell>
        </row>
        <row r="501">
          <cell r="A501" t="str">
            <v>WFS0547AU</v>
          </cell>
          <cell r="B501" t="str">
            <v>Talaria Global Equity Fund - Hedged</v>
          </cell>
          <cell r="C501">
            <v>0.25</v>
          </cell>
          <cell r="D501">
            <v>0.25</v>
          </cell>
          <cell r="E501">
            <v>5.0000000000000001E-3</v>
          </cell>
        </row>
        <row r="502">
          <cell r="A502" t="str">
            <v>WHT0008AU</v>
          </cell>
          <cell r="B502" t="str">
            <v>Spheria Australian Smaller Companies Fund</v>
          </cell>
          <cell r="C502">
            <v>0.3</v>
          </cell>
          <cell r="D502">
            <v>0.3</v>
          </cell>
          <cell r="E502">
            <v>6.0000000000000001E-3</v>
          </cell>
        </row>
        <row r="503">
          <cell r="A503" t="str">
            <v>WHT0012AU</v>
          </cell>
          <cell r="B503" t="str">
            <v>Solaris Core Australian Equity Fund</v>
          </cell>
          <cell r="C503">
            <v>0.3</v>
          </cell>
          <cell r="D503">
            <v>0.3</v>
          </cell>
          <cell r="E503">
            <v>6.0000000000000001E-3</v>
          </cell>
        </row>
        <row r="504">
          <cell r="A504" t="str">
            <v>WHT0015AU</v>
          </cell>
          <cell r="B504" t="str">
            <v>Resolution Capital Global Property Securities Fund</v>
          </cell>
          <cell r="C504">
            <v>0.2</v>
          </cell>
          <cell r="D504">
            <v>0.2</v>
          </cell>
          <cell r="E504">
            <v>4.0000000000000001E-3</v>
          </cell>
        </row>
        <row r="505">
          <cell r="A505" t="str">
            <v>WHT0017AU</v>
          </cell>
          <cell r="B505" t="str">
            <v>Solaris Core Australian Equity Fund (Performance Fee)</v>
          </cell>
          <cell r="C505">
            <v>0</v>
          </cell>
          <cell r="D505">
            <v>0</v>
          </cell>
          <cell r="E505">
            <v>0</v>
          </cell>
        </row>
        <row r="506">
          <cell r="A506" t="str">
            <v>WHT0039AU</v>
          </cell>
          <cell r="B506" t="str">
            <v>Plato Australian Shares Income Fund</v>
          </cell>
          <cell r="C506">
            <v>0.2</v>
          </cell>
          <cell r="D506">
            <v>0.2</v>
          </cell>
          <cell r="E506">
            <v>4.0000000000000001E-3</v>
          </cell>
        </row>
        <row r="507">
          <cell r="A507" t="str">
            <v>WHT8435AU</v>
          </cell>
          <cell r="B507" t="str">
            <v>Hyperion Global Growth Companies Fund - Class B</v>
          </cell>
          <cell r="C507">
            <v>0.3</v>
          </cell>
          <cell r="D507">
            <v>0.3</v>
          </cell>
          <cell r="E507">
            <v>6.0000000000000001E-3</v>
          </cell>
        </row>
        <row r="508">
          <cell r="A508" t="str">
            <v>WPC0012AU</v>
          </cell>
          <cell r="B508" t="str">
            <v>IOOF Specialist Property Fund3 </v>
          </cell>
          <cell r="C508">
            <v>0.06</v>
          </cell>
          <cell r="D508">
            <v>0.02</v>
          </cell>
          <cell r="E508">
            <v>8.0000000000000004E-4</v>
          </cell>
        </row>
        <row r="509">
          <cell r="A509" t="str">
            <v>YOC0100AU</v>
          </cell>
          <cell r="B509" t="str">
            <v>Australian Unity Wholesale Property Income Fund</v>
          </cell>
          <cell r="C509">
            <v>0.8</v>
          </cell>
          <cell r="D509">
            <v>0.2</v>
          </cell>
          <cell r="E509">
            <v>0.01</v>
          </cell>
        </row>
        <row r="510">
          <cell r="A510" t="str">
            <v>ZUR0059AU</v>
          </cell>
          <cell r="B510" t="str">
            <v>Zurich Investments Managed Growth Fund</v>
          </cell>
          <cell r="C510">
            <v>0.12</v>
          </cell>
          <cell r="D510">
            <v>0.12</v>
          </cell>
          <cell r="E510">
            <v>2.3999999999999998E-3</v>
          </cell>
        </row>
        <row r="511">
          <cell r="A511" t="str">
            <v>ZUR0061AU</v>
          </cell>
          <cell r="B511" t="str">
            <v>Zurich Investments Global Thematic Share Fund</v>
          </cell>
          <cell r="C511">
            <v>0.04</v>
          </cell>
          <cell r="D511">
            <v>0.04</v>
          </cell>
          <cell r="E511">
            <v>8.0000000000000004E-4</v>
          </cell>
        </row>
        <row r="512">
          <cell r="A512" t="str">
            <v>ZUR0064AU</v>
          </cell>
          <cell r="B512" t="str">
            <v>Zurich Investments Australian Property Securities Fund</v>
          </cell>
          <cell r="C512">
            <v>0.3</v>
          </cell>
          <cell r="D512">
            <v>0.3</v>
          </cell>
          <cell r="E512">
            <v>6.0000000000000001E-3</v>
          </cell>
        </row>
        <row r="513">
          <cell r="A513" t="str">
            <v>ZUR0197AU</v>
          </cell>
          <cell r="B513" t="str">
            <v>Zurich Wholesale Super Australian Property Securities Fund</v>
          </cell>
          <cell r="E513">
            <v>1.2999999999999999E-3</v>
          </cell>
        </row>
        <row r="514">
          <cell r="A514" t="str">
            <v>ZUR0209AU</v>
          </cell>
          <cell r="B514" t="str">
            <v>Zurich Wholesale Super Managed Growth Fund</v>
          </cell>
          <cell r="E514">
            <v>1.1999999999999999E-3</v>
          </cell>
        </row>
        <row r="515">
          <cell r="A515" t="str">
            <v>ZUR0517AU</v>
          </cell>
          <cell r="B515" t="str">
            <v>Zurich Investments Hedged Global Thematic Share Fund</v>
          </cell>
          <cell r="C515">
            <v>0.04</v>
          </cell>
          <cell r="D515">
            <v>0.04</v>
          </cell>
          <cell r="E515">
            <v>8.0000000000000004E-4</v>
          </cell>
        </row>
        <row r="516">
          <cell r="A516" t="str">
            <v>ZUR0518AU</v>
          </cell>
          <cell r="B516" t="str">
            <v>Zurich Investments Unhedged Global Thematic Share Fund</v>
          </cell>
          <cell r="C516">
            <v>0.04</v>
          </cell>
          <cell r="D516">
            <v>0.04</v>
          </cell>
          <cell r="E516">
            <v>8.0000000000000004E-4</v>
          </cell>
        </row>
        <row r="517">
          <cell r="A517" t="str">
            <v>ZUR0580AU</v>
          </cell>
          <cell r="B517" t="str">
            <v xml:space="preserve">Zurich Investments Global Growth Share Fund </v>
          </cell>
          <cell r="C517">
            <v>0.03</v>
          </cell>
          <cell r="D517">
            <v>0.03</v>
          </cell>
          <cell r="E517">
            <v>5.9999999999999995E-4</v>
          </cell>
        </row>
        <row r="518">
          <cell r="A518" t="str">
            <v>SMAMLC01S</v>
          </cell>
          <cell r="B518" t="str">
            <v>SMA MLC Premium Growth 85</v>
          </cell>
          <cell r="C518" t="str">
            <v>n/a</v>
          </cell>
          <cell r="D518" t="str">
            <v>n/a</v>
          </cell>
          <cell r="E518" t="str">
            <v>n/a</v>
          </cell>
        </row>
        <row r="519">
          <cell r="A519" t="str">
            <v>SMAMLC02S</v>
          </cell>
          <cell r="B519" t="str">
            <v>SMA MLC Premium Balanced 70</v>
          </cell>
          <cell r="C519" t="str">
            <v>n/a</v>
          </cell>
          <cell r="D519" t="str">
            <v>n/a</v>
          </cell>
          <cell r="E519" t="str">
            <v>n/a</v>
          </cell>
        </row>
        <row r="520">
          <cell r="A520" t="str">
            <v>SMAMLC03S</v>
          </cell>
          <cell r="B520" t="str">
            <v>SMA MLC Premium Moderate 50</v>
          </cell>
          <cell r="C520" t="str">
            <v>n/a</v>
          </cell>
          <cell r="D520" t="str">
            <v>n/a</v>
          </cell>
          <cell r="E520" t="str">
            <v>n/a</v>
          </cell>
        </row>
        <row r="521">
          <cell r="A521" t="str">
            <v>SMAMLC04S</v>
          </cell>
          <cell r="B521" t="str">
            <v>SMA MLC Value Growth 85</v>
          </cell>
          <cell r="C521" t="str">
            <v>n/a</v>
          </cell>
          <cell r="D521" t="str">
            <v>n/a</v>
          </cell>
          <cell r="E521" t="str">
            <v>n/a</v>
          </cell>
        </row>
        <row r="522">
          <cell r="A522" t="str">
            <v>SMAMLC05S</v>
          </cell>
          <cell r="B522" t="str">
            <v>SMA MLC Value Balanced 70</v>
          </cell>
          <cell r="C522" t="str">
            <v>n/a</v>
          </cell>
          <cell r="D522" t="str">
            <v>n/a</v>
          </cell>
          <cell r="E522" t="str">
            <v>n/a</v>
          </cell>
        </row>
        <row r="523">
          <cell r="A523" t="str">
            <v>SMAMLC06S</v>
          </cell>
          <cell r="B523" t="str">
            <v>SMA MLC Value Moderate 50</v>
          </cell>
          <cell r="C523" t="str">
            <v>n/a</v>
          </cell>
          <cell r="D523" t="str">
            <v>n/a</v>
          </cell>
          <cell r="E523" t="str">
            <v>n/a</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 Comparison"/>
      <sheetName val="AA Comparison OLD Ranges&amp;Actual"/>
      <sheetName val="Sheet1"/>
    </sheetNames>
    <sheetDataSet>
      <sheetData sheetId="0">
        <row r="1">
          <cell r="E1" t="str">
            <v>Minimum</v>
          </cell>
          <cell r="L1" t="str">
            <v>Maximum</v>
          </cell>
        </row>
        <row r="2">
          <cell r="E2" t="str">
            <v>Cash</v>
          </cell>
          <cell r="F2" t="str">
            <v>Aust</v>
          </cell>
          <cell r="G2" t="str">
            <v>Int'l</v>
          </cell>
          <cell r="H2" t="str">
            <v>Aust</v>
          </cell>
          <cell r="I2" t="str">
            <v>Int'l</v>
          </cell>
          <cell r="J2" t="str">
            <v>Prop.</v>
          </cell>
          <cell r="K2" t="str">
            <v>Other</v>
          </cell>
          <cell r="L2" t="str">
            <v>Cash</v>
          </cell>
          <cell r="M2" t="str">
            <v>Aust</v>
          </cell>
          <cell r="N2" t="str">
            <v>Int'l</v>
          </cell>
          <cell r="O2" t="str">
            <v>Aust</v>
          </cell>
          <cell r="P2" t="str">
            <v>Int'l</v>
          </cell>
          <cell r="Q2" t="str">
            <v>Prop.</v>
          </cell>
          <cell r="R2" t="str">
            <v>Other</v>
          </cell>
        </row>
        <row r="3">
          <cell r="C3" t="str">
            <v>APIR Code</v>
          </cell>
          <cell r="D3" t="str">
            <v>Date</v>
          </cell>
          <cell r="F3" t="str">
            <v>F.I.</v>
          </cell>
          <cell r="G3" t="str">
            <v>F.I.</v>
          </cell>
          <cell r="H3" t="str">
            <v>Shares</v>
          </cell>
          <cell r="I3" t="str">
            <v>Shares</v>
          </cell>
          <cell r="M3" t="str">
            <v>F.I.</v>
          </cell>
          <cell r="N3" t="str">
            <v>F.I.</v>
          </cell>
          <cell r="O3" t="str">
            <v>Shares</v>
          </cell>
          <cell r="P3" t="str">
            <v>Shares</v>
          </cell>
        </row>
        <row r="4">
          <cell r="C4" t="str">
            <v>AAP0002AU</v>
          </cell>
          <cell r="E4">
            <v>0</v>
          </cell>
          <cell r="F4">
            <v>0</v>
          </cell>
          <cell r="G4">
            <v>0</v>
          </cell>
          <cell r="H4">
            <v>0.9</v>
          </cell>
          <cell r="I4">
            <v>0</v>
          </cell>
          <cell r="J4">
            <v>0</v>
          </cell>
          <cell r="K4">
            <v>0</v>
          </cell>
          <cell r="L4">
            <v>0.1</v>
          </cell>
          <cell r="M4">
            <v>0</v>
          </cell>
          <cell r="N4">
            <v>0</v>
          </cell>
          <cell r="O4">
            <v>1</v>
          </cell>
          <cell r="P4">
            <v>0</v>
          </cell>
          <cell r="Q4">
            <v>0</v>
          </cell>
          <cell r="R4">
            <v>0</v>
          </cell>
        </row>
        <row r="5">
          <cell r="C5" t="str">
            <v>AAP0008AU</v>
          </cell>
          <cell r="E5">
            <v>0</v>
          </cell>
          <cell r="F5">
            <v>0</v>
          </cell>
          <cell r="G5">
            <v>0</v>
          </cell>
          <cell r="H5">
            <v>0.65</v>
          </cell>
          <cell r="I5">
            <v>0</v>
          </cell>
          <cell r="J5">
            <v>0</v>
          </cell>
          <cell r="K5">
            <v>0</v>
          </cell>
          <cell r="L5">
            <v>0.2</v>
          </cell>
          <cell r="M5">
            <v>0</v>
          </cell>
          <cell r="N5">
            <v>0</v>
          </cell>
          <cell r="O5">
            <v>1</v>
          </cell>
          <cell r="P5">
            <v>0.15</v>
          </cell>
          <cell r="Q5">
            <v>0</v>
          </cell>
          <cell r="R5">
            <v>0</v>
          </cell>
        </row>
        <row r="6">
          <cell r="C6" t="str">
            <v>AAP0103AU</v>
          </cell>
          <cell r="E6">
            <v>0</v>
          </cell>
          <cell r="F6">
            <v>0</v>
          </cell>
          <cell r="G6">
            <v>0</v>
          </cell>
          <cell r="H6">
            <v>0.9</v>
          </cell>
          <cell r="I6">
            <v>0</v>
          </cell>
          <cell r="J6">
            <v>0</v>
          </cell>
          <cell r="K6">
            <v>0</v>
          </cell>
          <cell r="L6">
            <v>0.1</v>
          </cell>
          <cell r="M6">
            <v>0</v>
          </cell>
          <cell r="N6">
            <v>0</v>
          </cell>
          <cell r="O6">
            <v>1</v>
          </cell>
          <cell r="P6">
            <v>0</v>
          </cell>
          <cell r="Q6">
            <v>0</v>
          </cell>
          <cell r="R6">
            <v>0</v>
          </cell>
        </row>
        <row r="7">
          <cell r="C7" t="str">
            <v>AAP0104AU</v>
          </cell>
          <cell r="E7">
            <v>0</v>
          </cell>
          <cell r="F7">
            <v>0</v>
          </cell>
          <cell r="G7">
            <v>0</v>
          </cell>
          <cell r="H7">
            <v>0.9</v>
          </cell>
          <cell r="I7">
            <v>0</v>
          </cell>
          <cell r="J7">
            <v>0</v>
          </cell>
          <cell r="K7">
            <v>0</v>
          </cell>
          <cell r="L7">
            <v>0.1</v>
          </cell>
          <cell r="M7">
            <v>0</v>
          </cell>
          <cell r="N7">
            <v>0</v>
          </cell>
          <cell r="O7">
            <v>1</v>
          </cell>
          <cell r="P7">
            <v>0</v>
          </cell>
          <cell r="Q7">
            <v>0</v>
          </cell>
          <cell r="R7">
            <v>0</v>
          </cell>
        </row>
        <row r="8">
          <cell r="C8" t="str">
            <v>ACM0006AU</v>
          </cell>
          <cell r="E8">
            <v>0</v>
          </cell>
          <cell r="F8">
            <v>0</v>
          </cell>
          <cell r="G8">
            <v>0</v>
          </cell>
          <cell r="H8">
            <v>0.6</v>
          </cell>
          <cell r="I8">
            <v>0</v>
          </cell>
          <cell r="J8">
            <v>0</v>
          </cell>
          <cell r="K8">
            <v>0</v>
          </cell>
          <cell r="L8">
            <v>0.2</v>
          </cell>
          <cell r="M8">
            <v>0</v>
          </cell>
          <cell r="N8">
            <v>0</v>
          </cell>
          <cell r="O8">
            <v>1</v>
          </cell>
          <cell r="P8">
            <v>0.2</v>
          </cell>
          <cell r="Q8">
            <v>0</v>
          </cell>
          <cell r="R8">
            <v>0</v>
          </cell>
        </row>
        <row r="9">
          <cell r="C9" t="str">
            <v>ACM0009AU</v>
          </cell>
          <cell r="E9">
            <v>0</v>
          </cell>
          <cell r="F9">
            <v>0</v>
          </cell>
          <cell r="G9">
            <v>0</v>
          </cell>
          <cell r="H9">
            <v>0</v>
          </cell>
          <cell r="I9">
            <v>0.95</v>
          </cell>
          <cell r="J9">
            <v>0</v>
          </cell>
          <cell r="K9">
            <v>0</v>
          </cell>
          <cell r="L9">
            <v>0.05</v>
          </cell>
          <cell r="M9">
            <v>0</v>
          </cell>
          <cell r="N9">
            <v>0</v>
          </cell>
          <cell r="O9">
            <v>0</v>
          </cell>
          <cell r="P9">
            <v>1</v>
          </cell>
          <cell r="Q9">
            <v>0</v>
          </cell>
          <cell r="R9">
            <v>0</v>
          </cell>
        </row>
        <row r="10">
          <cell r="C10" t="str">
            <v>ADV0046AU</v>
          </cell>
          <cell r="E10">
            <v>0</v>
          </cell>
          <cell r="F10">
            <v>0</v>
          </cell>
          <cell r="G10">
            <v>0</v>
          </cell>
          <cell r="H10">
            <v>0.85</v>
          </cell>
          <cell r="I10">
            <v>0</v>
          </cell>
          <cell r="J10">
            <v>0</v>
          </cell>
          <cell r="K10">
            <v>0</v>
          </cell>
          <cell r="L10">
            <v>0.15</v>
          </cell>
          <cell r="M10">
            <v>0</v>
          </cell>
          <cell r="N10">
            <v>0</v>
          </cell>
          <cell r="O10">
            <v>1</v>
          </cell>
          <cell r="P10">
            <v>0</v>
          </cell>
          <cell r="Q10">
            <v>0</v>
          </cell>
          <cell r="R10">
            <v>0</v>
          </cell>
        </row>
        <row r="11">
          <cell r="C11" t="str">
            <v>ADV0078AU</v>
          </cell>
          <cell r="E11">
            <v>0</v>
          </cell>
          <cell r="F11">
            <v>0</v>
          </cell>
          <cell r="G11">
            <v>0</v>
          </cell>
          <cell r="H11">
            <v>0.95</v>
          </cell>
          <cell r="I11">
            <v>0</v>
          </cell>
          <cell r="J11">
            <v>0</v>
          </cell>
          <cell r="K11">
            <v>0</v>
          </cell>
          <cell r="L11">
            <v>0.05</v>
          </cell>
          <cell r="M11">
            <v>0</v>
          </cell>
          <cell r="N11">
            <v>0</v>
          </cell>
          <cell r="O11">
            <v>1</v>
          </cell>
          <cell r="P11">
            <v>0</v>
          </cell>
          <cell r="Q11">
            <v>0</v>
          </cell>
          <cell r="R11">
            <v>0</v>
          </cell>
        </row>
        <row r="12">
          <cell r="C12" t="str">
            <v>AJF0003AU</v>
          </cell>
          <cell r="E12">
            <v>0</v>
          </cell>
          <cell r="F12">
            <v>0</v>
          </cell>
          <cell r="G12">
            <v>0</v>
          </cell>
          <cell r="H12">
            <v>0.3</v>
          </cell>
          <cell r="I12">
            <v>0</v>
          </cell>
          <cell r="J12">
            <v>0.2</v>
          </cell>
          <cell r="K12">
            <v>0</v>
          </cell>
          <cell r="L12">
            <v>0.25</v>
          </cell>
          <cell r="M12">
            <v>0.4</v>
          </cell>
          <cell r="N12">
            <v>0</v>
          </cell>
          <cell r="O12">
            <v>0.5</v>
          </cell>
          <cell r="P12">
            <v>0</v>
          </cell>
          <cell r="Q12">
            <v>0.4</v>
          </cell>
          <cell r="R12">
            <v>0</v>
          </cell>
        </row>
        <row r="13">
          <cell r="C13" t="str">
            <v>AJF0802AU</v>
          </cell>
          <cell r="E13">
            <v>0</v>
          </cell>
          <cell r="F13">
            <v>0.05</v>
          </cell>
          <cell r="G13">
            <v>0</v>
          </cell>
          <cell r="H13">
            <v>0.2</v>
          </cell>
          <cell r="I13">
            <v>0.05</v>
          </cell>
          <cell r="J13">
            <v>0</v>
          </cell>
          <cell r="K13">
            <v>0</v>
          </cell>
          <cell r="L13">
            <v>0.3</v>
          </cell>
          <cell r="M13">
            <v>0.35</v>
          </cell>
          <cell r="N13">
            <v>0.2</v>
          </cell>
          <cell r="O13">
            <v>0.5</v>
          </cell>
          <cell r="P13">
            <v>0.35</v>
          </cell>
          <cell r="Q13">
            <v>0.1</v>
          </cell>
          <cell r="R13">
            <v>0.1</v>
          </cell>
        </row>
        <row r="14">
          <cell r="C14" t="str">
            <v>AJF0803AU</v>
          </cell>
          <cell r="E14">
            <v>0</v>
          </cell>
          <cell r="F14">
            <v>0</v>
          </cell>
          <cell r="G14">
            <v>0</v>
          </cell>
          <cell r="H14">
            <v>0</v>
          </cell>
          <cell r="I14">
            <v>0</v>
          </cell>
          <cell r="J14">
            <v>0.95</v>
          </cell>
          <cell r="K14">
            <v>0</v>
          </cell>
          <cell r="L14">
            <v>0.05</v>
          </cell>
          <cell r="M14">
            <v>0</v>
          </cell>
          <cell r="N14">
            <v>0</v>
          </cell>
          <cell r="O14">
            <v>0</v>
          </cell>
          <cell r="P14">
            <v>0</v>
          </cell>
          <cell r="Q14">
            <v>1</v>
          </cell>
          <cell r="R14">
            <v>0</v>
          </cell>
        </row>
        <row r="15">
          <cell r="C15" t="str">
            <v>AJF0804AU</v>
          </cell>
          <cell r="E15">
            <v>0</v>
          </cell>
          <cell r="F15">
            <v>0</v>
          </cell>
          <cell r="G15">
            <v>0</v>
          </cell>
          <cell r="H15">
            <v>0.95</v>
          </cell>
          <cell r="I15">
            <v>0</v>
          </cell>
          <cell r="J15">
            <v>0</v>
          </cell>
          <cell r="K15">
            <v>0</v>
          </cell>
          <cell r="L15">
            <v>0.05</v>
          </cell>
          <cell r="M15">
            <v>0</v>
          </cell>
          <cell r="N15">
            <v>0</v>
          </cell>
          <cell r="O15">
            <v>1</v>
          </cell>
          <cell r="P15">
            <v>0</v>
          </cell>
          <cell r="Q15">
            <v>0.06</v>
          </cell>
          <cell r="R15">
            <v>0</v>
          </cell>
        </row>
        <row r="16">
          <cell r="C16" t="str">
            <v>AMP0452AU</v>
          </cell>
          <cell r="E16">
            <v>0</v>
          </cell>
          <cell r="F16">
            <v>0</v>
          </cell>
          <cell r="G16">
            <v>0</v>
          </cell>
          <cell r="H16">
            <v>0.26</v>
          </cell>
          <cell r="I16">
            <v>0.15</v>
          </cell>
          <cell r="J16">
            <v>0</v>
          </cell>
          <cell r="K16">
            <v>0</v>
          </cell>
          <cell r="L16">
            <v>0</v>
          </cell>
          <cell r="M16">
            <v>0</v>
          </cell>
          <cell r="N16">
            <v>0</v>
          </cell>
          <cell r="O16">
            <v>0.4</v>
          </cell>
          <cell r="P16">
            <v>0.3</v>
          </cell>
          <cell r="Q16">
            <v>0.28000000000000003</v>
          </cell>
          <cell r="R16">
            <v>0.06</v>
          </cell>
        </row>
        <row r="17">
          <cell r="C17" t="str">
            <v>AMP0455AU</v>
          </cell>
          <cell r="E17">
            <v>0</v>
          </cell>
          <cell r="F17">
            <v>0</v>
          </cell>
          <cell r="G17">
            <v>0</v>
          </cell>
          <cell r="H17">
            <v>0</v>
          </cell>
          <cell r="I17">
            <v>0.9</v>
          </cell>
          <cell r="J17">
            <v>0</v>
          </cell>
          <cell r="K17">
            <v>0</v>
          </cell>
          <cell r="L17">
            <v>0.1</v>
          </cell>
          <cell r="M17">
            <v>0</v>
          </cell>
          <cell r="N17">
            <v>0</v>
          </cell>
          <cell r="O17">
            <v>0</v>
          </cell>
          <cell r="P17">
            <v>1</v>
          </cell>
          <cell r="Q17">
            <v>0</v>
          </cell>
          <cell r="R17">
            <v>0</v>
          </cell>
        </row>
        <row r="18">
          <cell r="C18" t="str">
            <v>AMP0557AU</v>
          </cell>
          <cell r="E18">
            <v>0</v>
          </cell>
          <cell r="F18">
            <v>0.7</v>
          </cell>
          <cell r="G18">
            <v>0</v>
          </cell>
          <cell r="H18">
            <v>0</v>
          </cell>
          <cell r="I18">
            <v>0</v>
          </cell>
          <cell r="J18">
            <v>0</v>
          </cell>
          <cell r="K18">
            <v>0</v>
          </cell>
          <cell r="L18">
            <v>0.15</v>
          </cell>
          <cell r="M18">
            <v>1</v>
          </cell>
          <cell r="N18">
            <v>0.2</v>
          </cell>
          <cell r="O18">
            <v>0</v>
          </cell>
          <cell r="P18">
            <v>0</v>
          </cell>
          <cell r="Q18">
            <v>0</v>
          </cell>
          <cell r="R18">
            <v>0</v>
          </cell>
        </row>
        <row r="19">
          <cell r="C19" t="str">
            <v>AMP0974AU</v>
          </cell>
          <cell r="E19">
            <v>0</v>
          </cell>
          <cell r="F19">
            <v>0</v>
          </cell>
          <cell r="G19">
            <v>0</v>
          </cell>
          <cell r="H19">
            <v>0</v>
          </cell>
          <cell r="I19">
            <v>0</v>
          </cell>
          <cell r="J19">
            <v>0.9</v>
          </cell>
          <cell r="K19">
            <v>0</v>
          </cell>
          <cell r="L19">
            <v>0.1</v>
          </cell>
          <cell r="M19">
            <v>0.1</v>
          </cell>
          <cell r="N19">
            <v>0</v>
          </cell>
          <cell r="O19">
            <v>0</v>
          </cell>
          <cell r="P19">
            <v>0</v>
          </cell>
          <cell r="Q19">
            <v>1</v>
          </cell>
          <cell r="R19">
            <v>0</v>
          </cell>
        </row>
        <row r="20">
          <cell r="C20" t="str">
            <v>AMP1015AU</v>
          </cell>
          <cell r="E20">
            <v>0</v>
          </cell>
          <cell r="F20">
            <v>0</v>
          </cell>
          <cell r="G20">
            <v>0</v>
          </cell>
          <cell r="H20">
            <v>0</v>
          </cell>
          <cell r="I20">
            <v>0</v>
          </cell>
          <cell r="J20">
            <v>0.95</v>
          </cell>
          <cell r="K20">
            <v>0</v>
          </cell>
          <cell r="L20">
            <v>0.05</v>
          </cell>
          <cell r="M20">
            <v>0</v>
          </cell>
          <cell r="N20">
            <v>0</v>
          </cell>
          <cell r="O20">
            <v>0</v>
          </cell>
          <cell r="P20">
            <v>0</v>
          </cell>
          <cell r="Q20">
            <v>1</v>
          </cell>
          <cell r="R20">
            <v>0</v>
          </cell>
        </row>
        <row r="21">
          <cell r="C21" t="str">
            <v>AMP1179AU</v>
          </cell>
          <cell r="E21">
            <v>0</v>
          </cell>
          <cell r="F21">
            <v>0</v>
          </cell>
          <cell r="G21">
            <v>0</v>
          </cell>
          <cell r="H21">
            <v>0</v>
          </cell>
          <cell r="I21">
            <v>0</v>
          </cell>
          <cell r="J21">
            <v>0</v>
          </cell>
          <cell r="K21">
            <v>0</v>
          </cell>
          <cell r="L21">
            <v>0.2</v>
          </cell>
          <cell r="M21">
            <v>0</v>
          </cell>
          <cell r="N21">
            <v>0</v>
          </cell>
          <cell r="O21">
            <v>0.1</v>
          </cell>
          <cell r="P21">
            <v>0.5</v>
          </cell>
          <cell r="Q21">
            <v>0</v>
          </cell>
          <cell r="R21">
            <v>0.5</v>
          </cell>
        </row>
        <row r="22">
          <cell r="C22" t="str">
            <v>AMP1685AU</v>
          </cell>
          <cell r="E22">
            <v>0</v>
          </cell>
          <cell r="F22">
            <v>0</v>
          </cell>
          <cell r="G22">
            <v>0</v>
          </cell>
          <cell r="H22">
            <v>0</v>
          </cell>
          <cell r="I22">
            <v>0</v>
          </cell>
          <cell r="J22">
            <v>0</v>
          </cell>
          <cell r="K22">
            <v>0</v>
          </cell>
          <cell r="L22">
            <v>1</v>
          </cell>
          <cell r="M22">
            <v>0</v>
          </cell>
          <cell r="N22">
            <v>0</v>
          </cell>
          <cell r="O22">
            <v>0.4</v>
          </cell>
          <cell r="P22">
            <v>0.6</v>
          </cell>
          <cell r="Q22">
            <v>0.1</v>
          </cell>
          <cell r="R22">
            <v>0</v>
          </cell>
        </row>
        <row r="23">
          <cell r="C23" t="str">
            <v>ANT0005AU</v>
          </cell>
          <cell r="E23">
            <v>0</v>
          </cell>
          <cell r="F23">
            <v>0</v>
          </cell>
          <cell r="G23">
            <v>0</v>
          </cell>
          <cell r="H23">
            <v>0</v>
          </cell>
          <cell r="I23">
            <v>0.9</v>
          </cell>
          <cell r="J23">
            <v>0</v>
          </cell>
          <cell r="K23">
            <v>0</v>
          </cell>
          <cell r="L23">
            <v>0.1</v>
          </cell>
          <cell r="M23">
            <v>0</v>
          </cell>
          <cell r="N23">
            <v>0</v>
          </cell>
          <cell r="O23">
            <v>0</v>
          </cell>
          <cell r="P23">
            <v>1</v>
          </cell>
          <cell r="Q23">
            <v>0</v>
          </cell>
          <cell r="R23">
            <v>0</v>
          </cell>
        </row>
        <row r="24">
          <cell r="C24" t="str">
            <v>ANZ0212AU</v>
          </cell>
          <cell r="E24">
            <v>0</v>
          </cell>
          <cell r="F24">
            <v>0</v>
          </cell>
          <cell r="G24">
            <v>0</v>
          </cell>
          <cell r="H24">
            <v>0</v>
          </cell>
          <cell r="I24">
            <v>0</v>
          </cell>
          <cell r="J24">
            <v>0</v>
          </cell>
          <cell r="K24">
            <v>0</v>
          </cell>
          <cell r="L24">
            <v>0.9</v>
          </cell>
          <cell r="M24">
            <v>0.9</v>
          </cell>
          <cell r="N24">
            <v>0.9</v>
          </cell>
          <cell r="O24">
            <v>0</v>
          </cell>
          <cell r="P24">
            <v>0</v>
          </cell>
          <cell r="Q24">
            <v>0</v>
          </cell>
          <cell r="R24">
            <v>0</v>
          </cell>
        </row>
        <row r="25">
          <cell r="C25" t="str">
            <v>ANZ0216AU</v>
          </cell>
          <cell r="E25">
            <v>0</v>
          </cell>
          <cell r="F25">
            <v>0</v>
          </cell>
          <cell r="G25">
            <v>0</v>
          </cell>
          <cell r="H25">
            <v>0.9</v>
          </cell>
          <cell r="I25">
            <v>0</v>
          </cell>
          <cell r="J25">
            <v>0</v>
          </cell>
          <cell r="K25">
            <v>0</v>
          </cell>
          <cell r="L25">
            <v>0.1</v>
          </cell>
          <cell r="M25">
            <v>0</v>
          </cell>
          <cell r="N25">
            <v>0</v>
          </cell>
          <cell r="O25">
            <v>1</v>
          </cell>
          <cell r="P25">
            <v>0</v>
          </cell>
          <cell r="Q25">
            <v>0</v>
          </cell>
          <cell r="R25">
            <v>0</v>
          </cell>
        </row>
        <row r="26">
          <cell r="C26" t="str">
            <v>APN0008AU</v>
          </cell>
          <cell r="E26">
            <v>0</v>
          </cell>
          <cell r="F26">
            <v>0</v>
          </cell>
          <cell r="G26">
            <v>0</v>
          </cell>
          <cell r="H26">
            <v>0</v>
          </cell>
          <cell r="I26">
            <v>0</v>
          </cell>
          <cell r="J26">
            <v>0.9</v>
          </cell>
          <cell r="K26">
            <v>0</v>
          </cell>
          <cell r="L26">
            <v>0.1</v>
          </cell>
          <cell r="M26">
            <v>0</v>
          </cell>
          <cell r="N26">
            <v>0</v>
          </cell>
          <cell r="O26">
            <v>0</v>
          </cell>
          <cell r="P26">
            <v>0</v>
          </cell>
          <cell r="Q26">
            <v>1</v>
          </cell>
          <cell r="R26">
            <v>0</v>
          </cell>
        </row>
        <row r="27">
          <cell r="C27" t="str">
            <v>ARO0006AU</v>
          </cell>
          <cell r="E27">
            <v>0</v>
          </cell>
          <cell r="F27">
            <v>0</v>
          </cell>
          <cell r="G27">
            <v>0</v>
          </cell>
          <cell r="H27">
            <v>0</v>
          </cell>
          <cell r="I27">
            <v>0.9</v>
          </cell>
          <cell r="J27">
            <v>0</v>
          </cell>
          <cell r="K27">
            <v>0</v>
          </cell>
          <cell r="L27">
            <v>0.1</v>
          </cell>
          <cell r="M27">
            <v>0</v>
          </cell>
          <cell r="N27">
            <v>0</v>
          </cell>
          <cell r="O27">
            <v>0</v>
          </cell>
          <cell r="P27">
            <v>1</v>
          </cell>
          <cell r="Q27">
            <v>0</v>
          </cell>
          <cell r="R27">
            <v>0</v>
          </cell>
        </row>
        <row r="28">
          <cell r="C28" t="str">
            <v>AUG0018AU</v>
          </cell>
          <cell r="E28">
            <v>0</v>
          </cell>
          <cell r="F28">
            <v>0</v>
          </cell>
          <cell r="G28">
            <v>0</v>
          </cell>
          <cell r="H28">
            <v>0.85</v>
          </cell>
          <cell r="I28">
            <v>0</v>
          </cell>
          <cell r="J28">
            <v>0</v>
          </cell>
          <cell r="K28">
            <v>0</v>
          </cell>
          <cell r="L28">
            <v>0.15</v>
          </cell>
          <cell r="M28">
            <v>0</v>
          </cell>
          <cell r="N28">
            <v>0</v>
          </cell>
          <cell r="O28">
            <v>1</v>
          </cell>
          <cell r="P28">
            <v>0</v>
          </cell>
          <cell r="Q28">
            <v>0</v>
          </cell>
          <cell r="R28">
            <v>0</v>
          </cell>
        </row>
        <row r="29">
          <cell r="C29" t="str">
            <v>AUG0019AU</v>
          </cell>
          <cell r="E29">
            <v>0</v>
          </cell>
          <cell r="F29">
            <v>0</v>
          </cell>
          <cell r="G29">
            <v>0</v>
          </cell>
          <cell r="H29">
            <v>0.6</v>
          </cell>
          <cell r="I29">
            <v>0.2</v>
          </cell>
          <cell r="J29">
            <v>0</v>
          </cell>
          <cell r="K29">
            <v>0</v>
          </cell>
          <cell r="L29">
            <v>0.1</v>
          </cell>
          <cell r="M29">
            <v>0</v>
          </cell>
          <cell r="N29">
            <v>0</v>
          </cell>
          <cell r="O29">
            <v>0.8</v>
          </cell>
          <cell r="P29">
            <v>0.3</v>
          </cell>
          <cell r="Q29">
            <v>0</v>
          </cell>
          <cell r="R29">
            <v>0</v>
          </cell>
        </row>
        <row r="30">
          <cell r="C30" t="str">
            <v>AUS0030AU</v>
          </cell>
          <cell r="E30">
            <v>0</v>
          </cell>
          <cell r="F30">
            <v>0</v>
          </cell>
          <cell r="G30">
            <v>0</v>
          </cell>
          <cell r="H30">
            <v>0</v>
          </cell>
          <cell r="I30">
            <v>0</v>
          </cell>
          <cell r="J30">
            <v>0</v>
          </cell>
          <cell r="K30">
            <v>0</v>
          </cell>
          <cell r="L30">
            <v>1</v>
          </cell>
          <cell r="M30">
            <v>0</v>
          </cell>
          <cell r="N30">
            <v>0</v>
          </cell>
          <cell r="O30">
            <v>1</v>
          </cell>
          <cell r="P30">
            <v>0</v>
          </cell>
          <cell r="Q30">
            <v>0</v>
          </cell>
          <cell r="R30">
            <v>0</v>
          </cell>
        </row>
        <row r="31">
          <cell r="C31" t="str">
            <v>AUS0071AU</v>
          </cell>
          <cell r="E31">
            <v>0</v>
          </cell>
          <cell r="F31">
            <v>0</v>
          </cell>
          <cell r="G31">
            <v>0</v>
          </cell>
          <cell r="H31">
            <v>0</v>
          </cell>
          <cell r="I31">
            <v>0</v>
          </cell>
          <cell r="J31">
            <v>0</v>
          </cell>
          <cell r="K31">
            <v>0</v>
          </cell>
          <cell r="L31">
            <v>1</v>
          </cell>
          <cell r="M31">
            <v>1</v>
          </cell>
          <cell r="N31">
            <v>1</v>
          </cell>
          <cell r="O31">
            <v>0</v>
          </cell>
          <cell r="P31">
            <v>0</v>
          </cell>
          <cell r="Q31">
            <v>0</v>
          </cell>
          <cell r="R31">
            <v>0</v>
          </cell>
        </row>
        <row r="32">
          <cell r="C32" t="str">
            <v>AUX0021AU</v>
          </cell>
          <cell r="E32">
            <v>0</v>
          </cell>
          <cell r="F32">
            <v>0</v>
          </cell>
          <cell r="G32">
            <v>0</v>
          </cell>
          <cell r="H32">
            <v>0</v>
          </cell>
          <cell r="I32">
            <v>0</v>
          </cell>
          <cell r="J32">
            <v>0</v>
          </cell>
          <cell r="K32">
            <v>0</v>
          </cell>
          <cell r="L32">
            <v>1</v>
          </cell>
          <cell r="M32">
            <v>0</v>
          </cell>
          <cell r="N32">
            <v>0</v>
          </cell>
          <cell r="O32">
            <v>0</v>
          </cell>
          <cell r="P32">
            <v>0</v>
          </cell>
          <cell r="Q32">
            <v>0</v>
          </cell>
          <cell r="R32">
            <v>0</v>
          </cell>
        </row>
        <row r="33">
          <cell r="C33" t="str">
            <v>BAR0813AU</v>
          </cell>
          <cell r="E33">
            <v>0</v>
          </cell>
          <cell r="F33">
            <v>0.1</v>
          </cell>
          <cell r="G33">
            <v>0</v>
          </cell>
          <cell r="H33">
            <v>0.25</v>
          </cell>
          <cell r="I33">
            <v>0.1</v>
          </cell>
          <cell r="J33">
            <v>0</v>
          </cell>
          <cell r="K33">
            <v>0</v>
          </cell>
          <cell r="L33">
            <v>0.2</v>
          </cell>
          <cell r="M33">
            <v>0.25</v>
          </cell>
          <cell r="N33">
            <v>0.2</v>
          </cell>
          <cell r="O33">
            <v>0.45</v>
          </cell>
          <cell r="P33">
            <v>0.35</v>
          </cell>
          <cell r="Q33">
            <v>0.1</v>
          </cell>
          <cell r="R33">
            <v>0.1</v>
          </cell>
        </row>
        <row r="34">
          <cell r="C34" t="str">
            <v>BAR0814AU</v>
          </cell>
          <cell r="E34">
            <v>0</v>
          </cell>
          <cell r="F34">
            <v>0</v>
          </cell>
          <cell r="G34">
            <v>0</v>
          </cell>
          <cell r="H34">
            <v>1</v>
          </cell>
          <cell r="I34">
            <v>0</v>
          </cell>
          <cell r="J34">
            <v>0</v>
          </cell>
          <cell r="K34">
            <v>0</v>
          </cell>
          <cell r="L34">
            <v>0</v>
          </cell>
          <cell r="M34">
            <v>0</v>
          </cell>
          <cell r="N34">
            <v>0</v>
          </cell>
          <cell r="O34">
            <v>1</v>
          </cell>
          <cell r="P34">
            <v>0</v>
          </cell>
          <cell r="Q34">
            <v>0</v>
          </cell>
          <cell r="R34">
            <v>0</v>
          </cell>
        </row>
        <row r="35">
          <cell r="C35" t="str">
            <v>BAR0817AU</v>
          </cell>
          <cell r="E35">
            <v>0</v>
          </cell>
          <cell r="F35">
            <v>0</v>
          </cell>
          <cell r="G35">
            <v>0</v>
          </cell>
          <cell r="H35">
            <v>0</v>
          </cell>
          <cell r="I35">
            <v>0.97</v>
          </cell>
          <cell r="J35">
            <v>0</v>
          </cell>
          <cell r="K35">
            <v>0</v>
          </cell>
          <cell r="L35">
            <v>0.03</v>
          </cell>
          <cell r="M35">
            <v>0</v>
          </cell>
          <cell r="N35">
            <v>0</v>
          </cell>
          <cell r="O35">
            <v>0</v>
          </cell>
          <cell r="P35">
            <v>1</v>
          </cell>
          <cell r="Q35">
            <v>0</v>
          </cell>
          <cell r="R35">
            <v>0</v>
          </cell>
        </row>
        <row r="36">
          <cell r="C36" t="str">
            <v>BFL0001AU</v>
          </cell>
          <cell r="E36">
            <v>0</v>
          </cell>
          <cell r="F36">
            <v>0</v>
          </cell>
          <cell r="G36">
            <v>0</v>
          </cell>
          <cell r="H36">
            <v>0.9</v>
          </cell>
          <cell r="I36">
            <v>0</v>
          </cell>
          <cell r="J36">
            <v>0</v>
          </cell>
          <cell r="K36">
            <v>0</v>
          </cell>
          <cell r="L36">
            <v>0.1</v>
          </cell>
          <cell r="M36">
            <v>0</v>
          </cell>
          <cell r="N36">
            <v>0</v>
          </cell>
          <cell r="O36">
            <v>1</v>
          </cell>
          <cell r="P36">
            <v>0</v>
          </cell>
          <cell r="Q36">
            <v>0</v>
          </cell>
          <cell r="R36">
            <v>0</v>
          </cell>
        </row>
        <row r="37">
          <cell r="C37" t="str">
            <v>BFL0002AU</v>
          </cell>
          <cell r="E37">
            <v>0</v>
          </cell>
          <cell r="F37">
            <v>0</v>
          </cell>
          <cell r="G37">
            <v>0</v>
          </cell>
          <cell r="H37">
            <v>0.9</v>
          </cell>
          <cell r="I37">
            <v>0</v>
          </cell>
          <cell r="J37">
            <v>0</v>
          </cell>
          <cell r="K37">
            <v>0</v>
          </cell>
          <cell r="L37">
            <v>0.1</v>
          </cell>
          <cell r="M37">
            <v>0</v>
          </cell>
          <cell r="N37">
            <v>0</v>
          </cell>
          <cell r="O37">
            <v>1</v>
          </cell>
          <cell r="P37">
            <v>0</v>
          </cell>
          <cell r="Q37">
            <v>0</v>
          </cell>
          <cell r="R37">
            <v>0</v>
          </cell>
        </row>
        <row r="38">
          <cell r="C38" t="str">
            <v>BFL0004AU</v>
          </cell>
          <cell r="E38">
            <v>0</v>
          </cell>
          <cell r="F38">
            <v>0</v>
          </cell>
          <cell r="G38">
            <v>0</v>
          </cell>
          <cell r="H38">
            <v>0.9</v>
          </cell>
          <cell r="I38">
            <v>0</v>
          </cell>
          <cell r="J38">
            <v>0</v>
          </cell>
          <cell r="K38">
            <v>0</v>
          </cell>
          <cell r="L38">
            <v>0.1</v>
          </cell>
          <cell r="M38">
            <v>0</v>
          </cell>
          <cell r="N38">
            <v>0</v>
          </cell>
          <cell r="O38">
            <v>1</v>
          </cell>
          <cell r="P38">
            <v>0</v>
          </cell>
          <cell r="Q38">
            <v>0</v>
          </cell>
          <cell r="R38">
            <v>0</v>
          </cell>
        </row>
        <row r="39">
          <cell r="C39" t="str">
            <v>BFL0010AU</v>
          </cell>
          <cell r="E39">
            <v>0</v>
          </cell>
          <cell r="F39">
            <v>0</v>
          </cell>
          <cell r="G39">
            <v>0</v>
          </cell>
          <cell r="H39">
            <v>0</v>
          </cell>
          <cell r="I39">
            <v>0</v>
          </cell>
          <cell r="J39">
            <v>0</v>
          </cell>
          <cell r="K39">
            <v>0</v>
          </cell>
          <cell r="L39">
            <v>1</v>
          </cell>
          <cell r="M39">
            <v>0</v>
          </cell>
          <cell r="N39">
            <v>0</v>
          </cell>
          <cell r="O39">
            <v>0.75</v>
          </cell>
          <cell r="P39">
            <v>0</v>
          </cell>
          <cell r="Q39">
            <v>0</v>
          </cell>
          <cell r="R39">
            <v>0.3</v>
          </cell>
        </row>
        <row r="40">
          <cell r="C40" t="str">
            <v>BFL0020AU</v>
          </cell>
          <cell r="E40">
            <v>0</v>
          </cell>
          <cell r="F40">
            <v>0</v>
          </cell>
          <cell r="G40">
            <v>0</v>
          </cell>
          <cell r="H40">
            <v>0</v>
          </cell>
          <cell r="I40">
            <v>0</v>
          </cell>
          <cell r="J40">
            <v>0.8</v>
          </cell>
          <cell r="K40">
            <v>0</v>
          </cell>
          <cell r="L40">
            <v>0.2</v>
          </cell>
          <cell r="M40">
            <v>0</v>
          </cell>
          <cell r="N40">
            <v>0</v>
          </cell>
          <cell r="O40">
            <v>0</v>
          </cell>
          <cell r="P40">
            <v>0</v>
          </cell>
          <cell r="Q40">
            <v>1</v>
          </cell>
          <cell r="R40">
            <v>0</v>
          </cell>
        </row>
        <row r="41">
          <cell r="C41" t="str">
            <v>BFL3779AU</v>
          </cell>
          <cell r="E41">
            <v>0</v>
          </cell>
          <cell r="F41">
            <v>0</v>
          </cell>
          <cell r="G41">
            <v>0</v>
          </cell>
          <cell r="H41">
            <v>0.7</v>
          </cell>
          <cell r="I41">
            <v>0</v>
          </cell>
          <cell r="J41">
            <v>0</v>
          </cell>
          <cell r="K41">
            <v>0</v>
          </cell>
          <cell r="L41">
            <v>0.3</v>
          </cell>
          <cell r="M41">
            <v>0</v>
          </cell>
          <cell r="N41">
            <v>0</v>
          </cell>
          <cell r="O41">
            <v>1</v>
          </cell>
          <cell r="P41">
            <v>0</v>
          </cell>
          <cell r="Q41">
            <v>0</v>
          </cell>
          <cell r="R41">
            <v>0</v>
          </cell>
        </row>
        <row r="42">
          <cell r="C42" t="str">
            <v>BGL0105AU</v>
          </cell>
          <cell r="E42">
            <v>0</v>
          </cell>
          <cell r="F42">
            <v>0.97</v>
          </cell>
          <cell r="G42">
            <v>0</v>
          </cell>
          <cell r="H42">
            <v>0</v>
          </cell>
          <cell r="I42">
            <v>0</v>
          </cell>
          <cell r="J42">
            <v>0</v>
          </cell>
          <cell r="K42">
            <v>0</v>
          </cell>
          <cell r="L42">
            <v>0.03</v>
          </cell>
          <cell r="M42">
            <v>1</v>
          </cell>
          <cell r="N42">
            <v>0</v>
          </cell>
          <cell r="O42">
            <v>0</v>
          </cell>
          <cell r="P42">
            <v>0</v>
          </cell>
          <cell r="Q42">
            <v>0</v>
          </cell>
          <cell r="R42">
            <v>0</v>
          </cell>
        </row>
        <row r="43">
          <cell r="C43" t="str">
            <v>BGL0109AU</v>
          </cell>
          <cell r="E43">
            <v>0</v>
          </cell>
          <cell r="F43">
            <v>0</v>
          </cell>
          <cell r="G43">
            <v>0</v>
          </cell>
          <cell r="H43">
            <v>0</v>
          </cell>
          <cell r="I43">
            <v>0.95</v>
          </cell>
          <cell r="J43">
            <v>0</v>
          </cell>
          <cell r="K43">
            <v>0</v>
          </cell>
          <cell r="L43">
            <v>0.05</v>
          </cell>
          <cell r="M43">
            <v>0</v>
          </cell>
          <cell r="N43">
            <v>0</v>
          </cell>
          <cell r="O43">
            <v>0</v>
          </cell>
          <cell r="P43">
            <v>1</v>
          </cell>
          <cell r="Q43">
            <v>0</v>
          </cell>
          <cell r="R43">
            <v>0</v>
          </cell>
        </row>
        <row r="44">
          <cell r="C44" t="str">
            <v>BNT0003AU</v>
          </cell>
          <cell r="E44">
            <v>0</v>
          </cell>
          <cell r="F44">
            <v>0</v>
          </cell>
          <cell r="G44">
            <v>0</v>
          </cell>
          <cell r="H44">
            <v>0.8</v>
          </cell>
          <cell r="I44">
            <v>0</v>
          </cell>
          <cell r="J44">
            <v>0</v>
          </cell>
          <cell r="K44">
            <v>0</v>
          </cell>
          <cell r="L44">
            <v>0.2</v>
          </cell>
          <cell r="M44">
            <v>0</v>
          </cell>
          <cell r="N44">
            <v>0</v>
          </cell>
          <cell r="O44">
            <v>1</v>
          </cell>
          <cell r="P44">
            <v>0</v>
          </cell>
          <cell r="Q44">
            <v>0</v>
          </cell>
          <cell r="R44">
            <v>0</v>
          </cell>
        </row>
        <row r="45">
          <cell r="C45" t="str">
            <v>BNT0101AU</v>
          </cell>
          <cell r="E45">
            <v>0</v>
          </cell>
          <cell r="F45">
            <v>0</v>
          </cell>
          <cell r="G45">
            <v>0</v>
          </cell>
          <cell r="H45">
            <v>0.8</v>
          </cell>
          <cell r="I45">
            <v>0</v>
          </cell>
          <cell r="J45">
            <v>0</v>
          </cell>
          <cell r="K45">
            <v>0</v>
          </cell>
          <cell r="L45">
            <v>0.2</v>
          </cell>
          <cell r="M45">
            <v>0</v>
          </cell>
          <cell r="N45">
            <v>0</v>
          </cell>
          <cell r="O45">
            <v>1</v>
          </cell>
          <cell r="P45">
            <v>0</v>
          </cell>
          <cell r="Q45">
            <v>0</v>
          </cell>
          <cell r="R45">
            <v>0</v>
          </cell>
        </row>
        <row r="46">
          <cell r="C46" t="str">
            <v>BPF0029AU</v>
          </cell>
          <cell r="E46">
            <v>0</v>
          </cell>
          <cell r="F46">
            <v>0</v>
          </cell>
          <cell r="G46">
            <v>0</v>
          </cell>
          <cell r="H46">
            <v>0</v>
          </cell>
          <cell r="I46">
            <v>0.9</v>
          </cell>
          <cell r="J46">
            <v>0</v>
          </cell>
          <cell r="K46">
            <v>0</v>
          </cell>
          <cell r="L46">
            <v>0.1</v>
          </cell>
          <cell r="M46">
            <v>0</v>
          </cell>
          <cell r="N46">
            <v>0</v>
          </cell>
          <cell r="O46">
            <v>0</v>
          </cell>
          <cell r="P46">
            <v>1</v>
          </cell>
          <cell r="Q46">
            <v>0</v>
          </cell>
          <cell r="R46">
            <v>0</v>
          </cell>
        </row>
        <row r="47">
          <cell r="C47" t="str">
            <v>BTA0054AU</v>
          </cell>
          <cell r="E47">
            <v>0</v>
          </cell>
          <cell r="F47">
            <v>0</v>
          </cell>
          <cell r="G47">
            <v>0</v>
          </cell>
          <cell r="H47">
            <v>0</v>
          </cell>
          <cell r="I47">
            <v>0.7</v>
          </cell>
          <cell r="J47">
            <v>0</v>
          </cell>
          <cell r="K47">
            <v>0</v>
          </cell>
          <cell r="L47">
            <v>0.3</v>
          </cell>
          <cell r="M47">
            <v>0</v>
          </cell>
          <cell r="N47">
            <v>0</v>
          </cell>
          <cell r="O47">
            <v>0</v>
          </cell>
          <cell r="P47">
            <v>1</v>
          </cell>
          <cell r="Q47">
            <v>0</v>
          </cell>
          <cell r="R47">
            <v>0</v>
          </cell>
        </row>
        <row r="48">
          <cell r="C48" t="str">
            <v>BTA0055AU</v>
          </cell>
          <cell r="E48">
            <v>0</v>
          </cell>
          <cell r="F48">
            <v>0</v>
          </cell>
          <cell r="G48">
            <v>0</v>
          </cell>
          <cell r="H48">
            <v>0.8</v>
          </cell>
          <cell r="I48">
            <v>0</v>
          </cell>
          <cell r="J48">
            <v>0</v>
          </cell>
          <cell r="K48">
            <v>0</v>
          </cell>
          <cell r="L48">
            <v>0.2</v>
          </cell>
          <cell r="M48">
            <v>0</v>
          </cell>
          <cell r="N48">
            <v>0</v>
          </cell>
          <cell r="O48">
            <v>1</v>
          </cell>
          <cell r="P48">
            <v>0</v>
          </cell>
          <cell r="Q48">
            <v>0</v>
          </cell>
          <cell r="R48">
            <v>0</v>
          </cell>
        </row>
        <row r="49">
          <cell r="C49" t="str">
            <v>BTA0125AU</v>
          </cell>
          <cell r="E49">
            <v>0</v>
          </cell>
          <cell r="F49">
            <v>0</v>
          </cell>
          <cell r="G49">
            <v>0</v>
          </cell>
          <cell r="H49">
            <v>0.25</v>
          </cell>
          <cell r="I49">
            <v>0.25</v>
          </cell>
          <cell r="J49">
            <v>0</v>
          </cell>
          <cell r="K49">
            <v>0</v>
          </cell>
          <cell r="L49">
            <v>0.2</v>
          </cell>
          <cell r="M49">
            <v>0.2</v>
          </cell>
          <cell r="N49">
            <v>0.2</v>
          </cell>
          <cell r="O49">
            <v>0.45</v>
          </cell>
          <cell r="P49">
            <v>0.45</v>
          </cell>
          <cell r="Q49">
            <v>0.1</v>
          </cell>
          <cell r="R49">
            <v>0.2</v>
          </cell>
        </row>
        <row r="50">
          <cell r="C50" t="str">
            <v>BTA0318AU</v>
          </cell>
          <cell r="E50">
            <v>0</v>
          </cell>
          <cell r="F50">
            <v>0.2</v>
          </cell>
          <cell r="G50">
            <v>0</v>
          </cell>
          <cell r="H50">
            <v>0</v>
          </cell>
          <cell r="I50">
            <v>0</v>
          </cell>
          <cell r="J50">
            <v>0</v>
          </cell>
          <cell r="K50">
            <v>0</v>
          </cell>
          <cell r="L50">
            <v>0.5</v>
          </cell>
          <cell r="M50">
            <v>1</v>
          </cell>
          <cell r="N50">
            <v>0</v>
          </cell>
          <cell r="O50">
            <v>0.3</v>
          </cell>
          <cell r="P50">
            <v>0</v>
          </cell>
          <cell r="Q50">
            <v>0</v>
          </cell>
          <cell r="R50">
            <v>0</v>
          </cell>
        </row>
        <row r="51">
          <cell r="C51" t="str">
            <v>BTA0419AU</v>
          </cell>
          <cell r="E51">
            <v>0</v>
          </cell>
          <cell r="F51">
            <v>0</v>
          </cell>
          <cell r="G51">
            <v>0</v>
          </cell>
          <cell r="H51">
            <v>0</v>
          </cell>
          <cell r="I51">
            <v>0.8</v>
          </cell>
          <cell r="J51">
            <v>0</v>
          </cell>
          <cell r="K51">
            <v>0</v>
          </cell>
          <cell r="L51">
            <v>0.2</v>
          </cell>
          <cell r="M51">
            <v>0</v>
          </cell>
          <cell r="N51">
            <v>0</v>
          </cell>
          <cell r="O51">
            <v>0</v>
          </cell>
          <cell r="P51">
            <v>1</v>
          </cell>
          <cell r="Q51">
            <v>0</v>
          </cell>
          <cell r="R51">
            <v>0</v>
          </cell>
        </row>
        <row r="52">
          <cell r="C52" t="str">
            <v>BTA0441AU</v>
          </cell>
          <cell r="E52">
            <v>0</v>
          </cell>
          <cell r="F52">
            <v>0</v>
          </cell>
          <cell r="G52">
            <v>0</v>
          </cell>
          <cell r="H52">
            <v>0</v>
          </cell>
          <cell r="I52">
            <v>0</v>
          </cell>
          <cell r="J52">
            <v>0</v>
          </cell>
          <cell r="K52">
            <v>0</v>
          </cell>
          <cell r="L52">
            <v>1</v>
          </cell>
          <cell r="M52">
            <v>1</v>
          </cell>
          <cell r="N52">
            <v>1</v>
          </cell>
          <cell r="O52">
            <v>0</v>
          </cell>
          <cell r="P52">
            <v>0</v>
          </cell>
          <cell r="Q52">
            <v>0</v>
          </cell>
          <cell r="R52">
            <v>0</v>
          </cell>
        </row>
        <row r="53">
          <cell r="C53" t="str">
            <v>BTA0507AU</v>
          </cell>
          <cell r="E53">
            <v>0</v>
          </cell>
          <cell r="F53">
            <v>0</v>
          </cell>
          <cell r="G53">
            <v>0</v>
          </cell>
          <cell r="H53">
            <v>0</v>
          </cell>
          <cell r="I53">
            <v>0</v>
          </cell>
          <cell r="J53">
            <v>0</v>
          </cell>
          <cell r="K53">
            <v>0</v>
          </cell>
          <cell r="L53">
            <v>1</v>
          </cell>
          <cell r="M53">
            <v>1</v>
          </cell>
          <cell r="N53">
            <v>0</v>
          </cell>
          <cell r="O53">
            <v>0</v>
          </cell>
          <cell r="P53">
            <v>0</v>
          </cell>
          <cell r="Q53">
            <v>0</v>
          </cell>
          <cell r="R53">
            <v>0</v>
          </cell>
        </row>
        <row r="54">
          <cell r="C54" t="str">
            <v>BTA0805AU</v>
          </cell>
          <cell r="E54">
            <v>0</v>
          </cell>
          <cell r="F54">
            <v>0.1</v>
          </cell>
          <cell r="G54">
            <v>0.1</v>
          </cell>
          <cell r="H54">
            <v>0</v>
          </cell>
          <cell r="I54">
            <v>0</v>
          </cell>
          <cell r="J54">
            <v>0</v>
          </cell>
          <cell r="K54">
            <v>0</v>
          </cell>
          <cell r="L54">
            <v>0.4</v>
          </cell>
          <cell r="M54">
            <v>0.4</v>
          </cell>
          <cell r="N54">
            <v>0.4</v>
          </cell>
          <cell r="O54">
            <v>0.2</v>
          </cell>
          <cell r="P54">
            <v>0.2</v>
          </cell>
          <cell r="Q54">
            <v>0.1</v>
          </cell>
          <cell r="R54">
            <v>0.2</v>
          </cell>
        </row>
        <row r="55">
          <cell r="C55" t="str">
            <v>BTA0806AU</v>
          </cell>
          <cell r="E55">
            <v>0</v>
          </cell>
          <cell r="F55">
            <v>0.05</v>
          </cell>
          <cell r="G55">
            <v>0.05</v>
          </cell>
          <cell r="H55">
            <v>0.15</v>
          </cell>
          <cell r="I55">
            <v>0.15</v>
          </cell>
          <cell r="J55">
            <v>0</v>
          </cell>
          <cell r="K55">
            <v>0</v>
          </cell>
          <cell r="L55">
            <v>0.2</v>
          </cell>
          <cell r="M55">
            <v>0.25</v>
          </cell>
          <cell r="N55">
            <v>0.25</v>
          </cell>
          <cell r="O55">
            <v>0.35</v>
          </cell>
          <cell r="P55">
            <v>0.35</v>
          </cell>
          <cell r="Q55">
            <v>0.1</v>
          </cell>
          <cell r="R55">
            <v>0.2</v>
          </cell>
        </row>
        <row r="56">
          <cell r="C56" t="str">
            <v>CIM0006AU</v>
          </cell>
          <cell r="E56">
            <v>0</v>
          </cell>
          <cell r="F56">
            <v>0</v>
          </cell>
          <cell r="G56">
            <v>0</v>
          </cell>
          <cell r="H56">
            <v>0</v>
          </cell>
          <cell r="I56">
            <v>0</v>
          </cell>
          <cell r="J56">
            <v>0</v>
          </cell>
          <cell r="K56">
            <v>0</v>
          </cell>
          <cell r="L56">
            <v>0</v>
          </cell>
          <cell r="M56">
            <v>0</v>
          </cell>
          <cell r="N56">
            <v>0</v>
          </cell>
          <cell r="O56">
            <v>0</v>
          </cell>
          <cell r="P56">
            <v>1</v>
          </cell>
          <cell r="Q56">
            <v>0</v>
          </cell>
          <cell r="R56">
            <v>0</v>
          </cell>
        </row>
        <row r="57">
          <cell r="C57" t="str">
            <v>CRM0008AU</v>
          </cell>
          <cell r="E57">
            <v>0</v>
          </cell>
          <cell r="F57">
            <v>0</v>
          </cell>
          <cell r="G57">
            <v>0</v>
          </cell>
          <cell r="H57">
            <v>0</v>
          </cell>
          <cell r="I57">
            <v>0</v>
          </cell>
          <cell r="J57">
            <v>0.8</v>
          </cell>
          <cell r="K57">
            <v>0</v>
          </cell>
          <cell r="L57">
            <v>0.2</v>
          </cell>
          <cell r="M57">
            <v>0</v>
          </cell>
          <cell r="N57">
            <v>0</v>
          </cell>
          <cell r="O57">
            <v>0</v>
          </cell>
          <cell r="P57">
            <v>0</v>
          </cell>
          <cell r="Q57">
            <v>1</v>
          </cell>
          <cell r="R57">
            <v>0</v>
          </cell>
        </row>
        <row r="58">
          <cell r="C58" t="str">
            <v>CRS0001AU</v>
          </cell>
          <cell r="E58">
            <v>0</v>
          </cell>
          <cell r="F58">
            <v>0</v>
          </cell>
          <cell r="G58">
            <v>0</v>
          </cell>
          <cell r="H58">
            <v>0.2</v>
          </cell>
          <cell r="I58">
            <v>0.2</v>
          </cell>
          <cell r="J58">
            <v>0</v>
          </cell>
          <cell r="K58">
            <v>0</v>
          </cell>
          <cell r="L58">
            <v>0.15</v>
          </cell>
          <cell r="M58">
            <v>0.25</v>
          </cell>
          <cell r="N58">
            <v>0.25</v>
          </cell>
          <cell r="O58">
            <v>0.45</v>
          </cell>
          <cell r="P58">
            <v>0.45</v>
          </cell>
          <cell r="Q58">
            <v>0.15</v>
          </cell>
          <cell r="R58">
            <v>0.3</v>
          </cell>
        </row>
        <row r="59">
          <cell r="C59" t="str">
            <v>CRS0002AU</v>
          </cell>
          <cell r="E59">
            <v>0</v>
          </cell>
          <cell r="F59">
            <v>0.1</v>
          </cell>
          <cell r="G59">
            <v>0</v>
          </cell>
          <cell r="H59">
            <v>0.25</v>
          </cell>
          <cell r="I59">
            <v>0.15</v>
          </cell>
          <cell r="J59">
            <v>0</v>
          </cell>
          <cell r="K59">
            <v>0</v>
          </cell>
          <cell r="L59">
            <v>0.2</v>
          </cell>
          <cell r="M59">
            <v>0.35</v>
          </cell>
          <cell r="N59">
            <v>0.2</v>
          </cell>
          <cell r="O59">
            <v>0.5</v>
          </cell>
          <cell r="P59">
            <v>0.4</v>
          </cell>
          <cell r="Q59">
            <v>0.15</v>
          </cell>
          <cell r="R59">
            <v>0.1</v>
          </cell>
        </row>
        <row r="60">
          <cell r="C60" t="str">
            <v>CRS0004AU</v>
          </cell>
          <cell r="E60">
            <v>0</v>
          </cell>
          <cell r="F60">
            <v>0.5</v>
          </cell>
          <cell r="G60">
            <v>0</v>
          </cell>
          <cell r="H60">
            <v>0</v>
          </cell>
          <cell r="I60">
            <v>0</v>
          </cell>
          <cell r="J60">
            <v>0</v>
          </cell>
          <cell r="K60">
            <v>0</v>
          </cell>
          <cell r="L60">
            <v>0.5</v>
          </cell>
          <cell r="M60">
            <v>1</v>
          </cell>
          <cell r="N60">
            <v>0</v>
          </cell>
          <cell r="O60">
            <v>0</v>
          </cell>
          <cell r="P60">
            <v>0</v>
          </cell>
          <cell r="Q60">
            <v>0</v>
          </cell>
          <cell r="R60">
            <v>0</v>
          </cell>
        </row>
        <row r="61">
          <cell r="C61" t="str">
            <v>CRS0005AU</v>
          </cell>
          <cell r="E61">
            <v>0</v>
          </cell>
          <cell r="F61">
            <v>0</v>
          </cell>
          <cell r="G61">
            <v>0</v>
          </cell>
          <cell r="H61">
            <v>0</v>
          </cell>
          <cell r="I61">
            <v>0.9</v>
          </cell>
          <cell r="J61">
            <v>0</v>
          </cell>
          <cell r="K61">
            <v>0</v>
          </cell>
          <cell r="L61">
            <v>0.1</v>
          </cell>
          <cell r="M61">
            <v>0</v>
          </cell>
          <cell r="N61">
            <v>0</v>
          </cell>
          <cell r="O61">
            <v>0</v>
          </cell>
          <cell r="P61">
            <v>1</v>
          </cell>
          <cell r="Q61">
            <v>0</v>
          </cell>
          <cell r="R61">
            <v>0</v>
          </cell>
        </row>
        <row r="62">
          <cell r="C62" t="str">
            <v>CRS0007AU</v>
          </cell>
          <cell r="E62">
            <v>0</v>
          </cell>
          <cell r="F62">
            <v>0</v>
          </cell>
          <cell r="G62">
            <v>0</v>
          </cell>
          <cell r="H62">
            <v>0</v>
          </cell>
          <cell r="I62">
            <v>0</v>
          </cell>
          <cell r="J62">
            <v>0.9</v>
          </cell>
          <cell r="K62">
            <v>0</v>
          </cell>
          <cell r="L62">
            <v>0.1</v>
          </cell>
          <cell r="M62">
            <v>0</v>
          </cell>
          <cell r="N62">
            <v>0</v>
          </cell>
          <cell r="O62">
            <v>0</v>
          </cell>
          <cell r="P62">
            <v>0</v>
          </cell>
          <cell r="Q62">
            <v>1</v>
          </cell>
          <cell r="R62">
            <v>0</v>
          </cell>
        </row>
        <row r="63">
          <cell r="C63" t="str">
            <v>CSA0029AU</v>
          </cell>
          <cell r="E63">
            <v>0</v>
          </cell>
          <cell r="F63">
            <v>0</v>
          </cell>
          <cell r="G63">
            <v>0</v>
          </cell>
          <cell r="H63">
            <v>0</v>
          </cell>
          <cell r="I63">
            <v>0</v>
          </cell>
          <cell r="J63">
            <v>0</v>
          </cell>
          <cell r="K63">
            <v>0</v>
          </cell>
          <cell r="L63">
            <v>1</v>
          </cell>
          <cell r="M63">
            <v>1</v>
          </cell>
          <cell r="N63">
            <v>0</v>
          </cell>
          <cell r="O63">
            <v>0</v>
          </cell>
          <cell r="P63">
            <v>0</v>
          </cell>
          <cell r="Q63">
            <v>0</v>
          </cell>
          <cell r="R63">
            <v>0</v>
          </cell>
        </row>
        <row r="64">
          <cell r="C64" t="str">
            <v>CSA0038AU</v>
          </cell>
          <cell r="E64">
            <v>0</v>
          </cell>
          <cell r="F64">
            <v>0</v>
          </cell>
          <cell r="G64">
            <v>0.6</v>
          </cell>
          <cell r="H64">
            <v>0</v>
          </cell>
          <cell r="I64">
            <v>0</v>
          </cell>
          <cell r="J64">
            <v>0</v>
          </cell>
          <cell r="K64">
            <v>0</v>
          </cell>
          <cell r="L64">
            <v>0.2</v>
          </cell>
          <cell r="M64">
            <v>0.3</v>
          </cell>
          <cell r="N64">
            <v>1</v>
          </cell>
          <cell r="O64">
            <v>0</v>
          </cell>
          <cell r="P64">
            <v>0</v>
          </cell>
          <cell r="Q64">
            <v>0</v>
          </cell>
          <cell r="R64">
            <v>0</v>
          </cell>
        </row>
        <row r="65">
          <cell r="C65" t="str">
            <v>CSA0046AU</v>
          </cell>
          <cell r="E65">
            <v>0</v>
          </cell>
          <cell r="F65">
            <v>0</v>
          </cell>
          <cell r="G65">
            <v>0</v>
          </cell>
          <cell r="H65">
            <v>0.9</v>
          </cell>
          <cell r="I65">
            <v>0</v>
          </cell>
          <cell r="J65">
            <v>0</v>
          </cell>
          <cell r="K65">
            <v>0</v>
          </cell>
          <cell r="L65">
            <v>0.1</v>
          </cell>
          <cell r="M65">
            <v>0</v>
          </cell>
          <cell r="N65">
            <v>0</v>
          </cell>
          <cell r="O65">
            <v>1</v>
          </cell>
          <cell r="P65">
            <v>0</v>
          </cell>
          <cell r="Q65">
            <v>0</v>
          </cell>
          <cell r="R65">
            <v>0</v>
          </cell>
        </row>
        <row r="66">
          <cell r="C66" t="str">
            <v>CSA0102AU</v>
          </cell>
          <cell r="E66">
            <v>0</v>
          </cell>
          <cell r="F66">
            <v>0</v>
          </cell>
          <cell r="G66">
            <v>0.7</v>
          </cell>
          <cell r="H66">
            <v>0</v>
          </cell>
          <cell r="I66">
            <v>0</v>
          </cell>
          <cell r="J66">
            <v>0</v>
          </cell>
          <cell r="K66">
            <v>0</v>
          </cell>
          <cell r="L66">
            <v>0.3</v>
          </cell>
          <cell r="M66">
            <v>0</v>
          </cell>
          <cell r="N66">
            <v>1</v>
          </cell>
          <cell r="O66">
            <v>0</v>
          </cell>
          <cell r="P66">
            <v>0</v>
          </cell>
          <cell r="Q66">
            <v>0</v>
          </cell>
          <cell r="R66">
            <v>0</v>
          </cell>
        </row>
        <row r="67">
          <cell r="C67" t="str">
            <v>CSA0131AU</v>
          </cell>
          <cell r="E67">
            <v>0</v>
          </cell>
          <cell r="F67">
            <v>0</v>
          </cell>
          <cell r="G67">
            <v>0</v>
          </cell>
          <cell r="H67">
            <v>0.8</v>
          </cell>
          <cell r="I67">
            <v>0</v>
          </cell>
          <cell r="J67">
            <v>0</v>
          </cell>
          <cell r="K67">
            <v>0</v>
          </cell>
          <cell r="L67">
            <v>0.2</v>
          </cell>
          <cell r="M67">
            <v>0</v>
          </cell>
          <cell r="N67">
            <v>0</v>
          </cell>
          <cell r="O67">
            <v>1</v>
          </cell>
          <cell r="P67">
            <v>0</v>
          </cell>
          <cell r="Q67">
            <v>0</v>
          </cell>
          <cell r="R67">
            <v>0</v>
          </cell>
        </row>
        <row r="68">
          <cell r="C68" t="str">
            <v>CVW1890AU</v>
          </cell>
          <cell r="E68">
            <v>0</v>
          </cell>
          <cell r="F68">
            <v>0</v>
          </cell>
          <cell r="G68">
            <v>0</v>
          </cell>
          <cell r="H68">
            <v>0</v>
          </cell>
          <cell r="I68">
            <v>0.5</v>
          </cell>
          <cell r="J68">
            <v>0</v>
          </cell>
          <cell r="K68">
            <v>0</v>
          </cell>
          <cell r="L68">
            <v>0.5</v>
          </cell>
          <cell r="M68">
            <v>0</v>
          </cell>
          <cell r="N68">
            <v>0</v>
          </cell>
          <cell r="O68">
            <v>0</v>
          </cell>
          <cell r="P68">
            <v>1</v>
          </cell>
          <cell r="Q68">
            <v>0</v>
          </cell>
          <cell r="R68">
            <v>0</v>
          </cell>
        </row>
        <row r="69">
          <cell r="C69" t="str">
            <v>DDH0009AU</v>
          </cell>
          <cell r="E69">
            <v>1</v>
          </cell>
          <cell r="F69">
            <v>0</v>
          </cell>
          <cell r="G69">
            <v>0</v>
          </cell>
          <cell r="H69">
            <v>0</v>
          </cell>
          <cell r="I69">
            <v>0</v>
          </cell>
          <cell r="J69">
            <v>0</v>
          </cell>
          <cell r="K69">
            <v>0</v>
          </cell>
          <cell r="L69">
            <v>1</v>
          </cell>
          <cell r="M69">
            <v>0</v>
          </cell>
          <cell r="N69">
            <v>0</v>
          </cell>
          <cell r="O69">
            <v>0</v>
          </cell>
          <cell r="P69">
            <v>0</v>
          </cell>
          <cell r="Q69">
            <v>0</v>
          </cell>
          <cell r="R69">
            <v>0</v>
          </cell>
        </row>
        <row r="70">
          <cell r="C70" t="str">
            <v>DEU0109AU</v>
          </cell>
          <cell r="E70">
            <v>0</v>
          </cell>
          <cell r="F70">
            <v>0</v>
          </cell>
          <cell r="G70">
            <v>0</v>
          </cell>
          <cell r="H70">
            <v>0</v>
          </cell>
          <cell r="I70">
            <v>0</v>
          </cell>
          <cell r="J70">
            <v>0</v>
          </cell>
          <cell r="K70">
            <v>0</v>
          </cell>
          <cell r="L70">
            <v>0</v>
          </cell>
          <cell r="M70">
            <v>0</v>
          </cell>
          <cell r="N70">
            <v>0</v>
          </cell>
          <cell r="O70">
            <v>0</v>
          </cell>
          <cell r="P70">
            <v>0</v>
          </cell>
          <cell r="Q70">
            <v>0</v>
          </cell>
          <cell r="R70">
            <v>1</v>
          </cell>
        </row>
        <row r="71">
          <cell r="C71" t="str">
            <v>DFA0002AU</v>
          </cell>
          <cell r="E71">
            <v>0</v>
          </cell>
          <cell r="F71">
            <v>0</v>
          </cell>
          <cell r="G71">
            <v>0</v>
          </cell>
          <cell r="H71">
            <v>0</v>
          </cell>
          <cell r="I71">
            <v>0</v>
          </cell>
          <cell r="J71">
            <v>0</v>
          </cell>
          <cell r="K71">
            <v>0</v>
          </cell>
          <cell r="L71">
            <v>1</v>
          </cell>
          <cell r="M71">
            <v>1</v>
          </cell>
          <cell r="N71">
            <v>1</v>
          </cell>
          <cell r="O71">
            <v>0</v>
          </cell>
          <cell r="P71">
            <v>0</v>
          </cell>
          <cell r="Q71">
            <v>0</v>
          </cell>
          <cell r="R71">
            <v>0</v>
          </cell>
        </row>
        <row r="72">
          <cell r="C72" t="str">
            <v>DFA0003AU</v>
          </cell>
          <cell r="E72">
            <v>0</v>
          </cell>
          <cell r="F72">
            <v>0</v>
          </cell>
          <cell r="G72">
            <v>0</v>
          </cell>
          <cell r="H72">
            <v>0.9</v>
          </cell>
          <cell r="I72">
            <v>0</v>
          </cell>
          <cell r="J72">
            <v>0</v>
          </cell>
          <cell r="K72">
            <v>0</v>
          </cell>
          <cell r="L72">
            <v>0</v>
          </cell>
          <cell r="M72">
            <v>0</v>
          </cell>
          <cell r="N72">
            <v>0</v>
          </cell>
          <cell r="O72">
            <v>1</v>
          </cell>
          <cell r="P72">
            <v>0</v>
          </cell>
          <cell r="Q72">
            <v>0.1</v>
          </cell>
          <cell r="R72">
            <v>0</v>
          </cell>
        </row>
        <row r="73">
          <cell r="C73" t="str">
            <v>DFA0004AU</v>
          </cell>
          <cell r="E73">
            <v>0</v>
          </cell>
          <cell r="F73">
            <v>0</v>
          </cell>
          <cell r="G73">
            <v>0</v>
          </cell>
          <cell r="H73">
            <v>0</v>
          </cell>
          <cell r="I73">
            <v>0.97</v>
          </cell>
          <cell r="J73">
            <v>0</v>
          </cell>
          <cell r="K73">
            <v>0</v>
          </cell>
          <cell r="L73">
            <v>0.03</v>
          </cell>
          <cell r="M73">
            <v>0</v>
          </cell>
          <cell r="N73">
            <v>0</v>
          </cell>
          <cell r="O73">
            <v>0</v>
          </cell>
          <cell r="P73">
            <v>1</v>
          </cell>
          <cell r="Q73">
            <v>0</v>
          </cell>
          <cell r="R73">
            <v>0</v>
          </cell>
        </row>
        <row r="74">
          <cell r="C74" t="str">
            <v>DFA0005AU</v>
          </cell>
          <cell r="E74">
            <v>0</v>
          </cell>
          <cell r="F74">
            <v>0</v>
          </cell>
          <cell r="G74">
            <v>0</v>
          </cell>
          <cell r="H74">
            <v>0</v>
          </cell>
          <cell r="I74">
            <v>0</v>
          </cell>
          <cell r="J74">
            <v>0.95</v>
          </cell>
          <cell r="K74">
            <v>0</v>
          </cell>
          <cell r="L74">
            <v>0.05</v>
          </cell>
          <cell r="M74">
            <v>0</v>
          </cell>
          <cell r="N74">
            <v>0</v>
          </cell>
          <cell r="O74">
            <v>0</v>
          </cell>
          <cell r="P74">
            <v>0</v>
          </cell>
          <cell r="Q74">
            <v>1</v>
          </cell>
          <cell r="R74">
            <v>0</v>
          </cell>
        </row>
        <row r="75">
          <cell r="C75" t="str">
            <v>DFA0009AU</v>
          </cell>
          <cell r="E75">
            <v>0</v>
          </cell>
          <cell r="F75">
            <v>0</v>
          </cell>
          <cell r="G75">
            <v>0</v>
          </cell>
          <cell r="H75">
            <v>0</v>
          </cell>
          <cell r="I75">
            <v>0.95</v>
          </cell>
          <cell r="J75">
            <v>0</v>
          </cell>
          <cell r="K75">
            <v>0</v>
          </cell>
          <cell r="L75">
            <v>0.05</v>
          </cell>
          <cell r="M75">
            <v>0</v>
          </cell>
          <cell r="N75">
            <v>0</v>
          </cell>
          <cell r="O75">
            <v>0</v>
          </cell>
          <cell r="P75">
            <v>1</v>
          </cell>
          <cell r="Q75">
            <v>0</v>
          </cell>
          <cell r="R75">
            <v>0</v>
          </cell>
        </row>
        <row r="76">
          <cell r="C76" t="str">
            <v>DFA0028AU</v>
          </cell>
          <cell r="E76">
            <v>0</v>
          </cell>
          <cell r="F76">
            <v>0</v>
          </cell>
          <cell r="G76">
            <v>0</v>
          </cell>
          <cell r="H76">
            <v>0</v>
          </cell>
          <cell r="I76">
            <v>0</v>
          </cell>
          <cell r="J76">
            <v>0</v>
          </cell>
          <cell r="K76">
            <v>0</v>
          </cell>
          <cell r="L76">
            <v>0</v>
          </cell>
          <cell r="M76">
            <v>0.25</v>
          </cell>
          <cell r="N76">
            <v>1</v>
          </cell>
          <cell r="O76">
            <v>0</v>
          </cell>
          <cell r="P76">
            <v>0</v>
          </cell>
          <cell r="Q76">
            <v>0</v>
          </cell>
          <cell r="R76">
            <v>0</v>
          </cell>
        </row>
        <row r="77">
          <cell r="C77" t="str">
            <v>DFA0029AU</v>
          </cell>
          <cell r="E77">
            <v>0</v>
          </cell>
          <cell r="F77">
            <v>0.2</v>
          </cell>
          <cell r="G77">
            <v>0.2</v>
          </cell>
          <cell r="H77">
            <v>0.15</v>
          </cell>
          <cell r="I77">
            <v>0</v>
          </cell>
          <cell r="J77">
            <v>0</v>
          </cell>
          <cell r="K77">
            <v>0</v>
          </cell>
          <cell r="L77">
            <v>0.1</v>
          </cell>
          <cell r="M77">
            <v>0.4</v>
          </cell>
          <cell r="N77">
            <v>0.4</v>
          </cell>
          <cell r="O77">
            <v>0.35</v>
          </cell>
          <cell r="P77">
            <v>0.5</v>
          </cell>
          <cell r="Q77">
            <v>0.15</v>
          </cell>
          <cell r="R77">
            <v>0</v>
          </cell>
        </row>
        <row r="78">
          <cell r="C78" t="str">
            <v>DFA0041AU</v>
          </cell>
          <cell r="E78">
            <v>0</v>
          </cell>
          <cell r="F78">
            <v>0</v>
          </cell>
          <cell r="G78">
            <v>0</v>
          </cell>
          <cell r="H78">
            <v>0</v>
          </cell>
          <cell r="I78">
            <v>0.95</v>
          </cell>
          <cell r="J78">
            <v>0</v>
          </cell>
          <cell r="K78">
            <v>0</v>
          </cell>
          <cell r="L78">
            <v>0.05</v>
          </cell>
          <cell r="M78">
            <v>0</v>
          </cell>
          <cell r="N78">
            <v>0</v>
          </cell>
          <cell r="O78">
            <v>0</v>
          </cell>
          <cell r="P78">
            <v>1</v>
          </cell>
          <cell r="Q78">
            <v>0</v>
          </cell>
          <cell r="R78">
            <v>0</v>
          </cell>
        </row>
        <row r="79">
          <cell r="C79" t="str">
            <v>DFA0042AU</v>
          </cell>
          <cell r="E79">
            <v>0</v>
          </cell>
          <cell r="F79">
            <v>0</v>
          </cell>
          <cell r="G79">
            <v>0</v>
          </cell>
          <cell r="H79">
            <v>0</v>
          </cell>
          <cell r="I79">
            <v>0.95</v>
          </cell>
          <cell r="J79">
            <v>0</v>
          </cell>
          <cell r="K79">
            <v>0</v>
          </cell>
          <cell r="L79">
            <v>0.05</v>
          </cell>
          <cell r="M79">
            <v>0</v>
          </cell>
          <cell r="N79">
            <v>0</v>
          </cell>
          <cell r="O79">
            <v>0</v>
          </cell>
          <cell r="P79">
            <v>1</v>
          </cell>
          <cell r="Q79">
            <v>0</v>
          </cell>
          <cell r="R79">
            <v>0</v>
          </cell>
        </row>
        <row r="80">
          <cell r="C80" t="str">
            <v>DFA0100AU</v>
          </cell>
          <cell r="E80">
            <v>0</v>
          </cell>
          <cell r="F80">
            <v>0</v>
          </cell>
          <cell r="G80">
            <v>0</v>
          </cell>
          <cell r="H80">
            <v>0</v>
          </cell>
          <cell r="I80">
            <v>0</v>
          </cell>
          <cell r="J80">
            <v>0</v>
          </cell>
          <cell r="K80">
            <v>0</v>
          </cell>
          <cell r="L80">
            <v>1</v>
          </cell>
          <cell r="M80">
            <v>1</v>
          </cell>
          <cell r="N80">
            <v>0</v>
          </cell>
          <cell r="O80">
            <v>0</v>
          </cell>
          <cell r="P80">
            <v>0</v>
          </cell>
          <cell r="Q80">
            <v>0</v>
          </cell>
          <cell r="R80">
            <v>0</v>
          </cell>
        </row>
        <row r="81">
          <cell r="C81" t="str">
            <v>DFA0101AU</v>
          </cell>
          <cell r="E81">
            <v>0</v>
          </cell>
          <cell r="F81">
            <v>0</v>
          </cell>
          <cell r="G81">
            <v>0</v>
          </cell>
          <cell r="H81">
            <v>0.95</v>
          </cell>
          <cell r="I81">
            <v>0</v>
          </cell>
          <cell r="J81">
            <v>0</v>
          </cell>
          <cell r="K81">
            <v>0</v>
          </cell>
          <cell r="L81">
            <v>0</v>
          </cell>
          <cell r="M81">
            <v>0</v>
          </cell>
          <cell r="N81">
            <v>0</v>
          </cell>
          <cell r="O81">
            <v>1</v>
          </cell>
          <cell r="P81">
            <v>0</v>
          </cell>
          <cell r="Q81">
            <v>0.05</v>
          </cell>
          <cell r="R81">
            <v>0</v>
          </cell>
        </row>
        <row r="82">
          <cell r="C82" t="str">
            <v>DFA0102AU</v>
          </cell>
          <cell r="E82">
            <v>0</v>
          </cell>
          <cell r="F82">
            <v>0</v>
          </cell>
          <cell r="G82">
            <v>0</v>
          </cell>
          <cell r="H82">
            <v>0</v>
          </cell>
          <cell r="I82">
            <v>0.95</v>
          </cell>
          <cell r="J82">
            <v>0</v>
          </cell>
          <cell r="K82">
            <v>0</v>
          </cell>
          <cell r="L82">
            <v>0</v>
          </cell>
          <cell r="M82">
            <v>0</v>
          </cell>
          <cell r="N82">
            <v>0</v>
          </cell>
          <cell r="O82">
            <v>0.05</v>
          </cell>
          <cell r="P82">
            <v>1</v>
          </cell>
          <cell r="Q82">
            <v>0</v>
          </cell>
          <cell r="R82">
            <v>0</v>
          </cell>
        </row>
        <row r="83">
          <cell r="C83" t="str">
            <v>DFA0103AU</v>
          </cell>
          <cell r="E83">
            <v>0</v>
          </cell>
          <cell r="F83">
            <v>0</v>
          </cell>
          <cell r="G83">
            <v>0</v>
          </cell>
          <cell r="H83">
            <v>0.9</v>
          </cell>
          <cell r="I83">
            <v>0</v>
          </cell>
          <cell r="J83">
            <v>0</v>
          </cell>
          <cell r="K83">
            <v>0</v>
          </cell>
          <cell r="L83">
            <v>0</v>
          </cell>
          <cell r="M83">
            <v>0</v>
          </cell>
          <cell r="N83">
            <v>0</v>
          </cell>
          <cell r="O83">
            <v>1</v>
          </cell>
          <cell r="P83">
            <v>0</v>
          </cell>
          <cell r="Q83">
            <v>0.1</v>
          </cell>
          <cell r="R83">
            <v>0</v>
          </cell>
        </row>
        <row r="84">
          <cell r="C84" t="str">
            <v>DFA0104AU</v>
          </cell>
          <cell r="E84">
            <v>0</v>
          </cell>
          <cell r="F84">
            <v>0</v>
          </cell>
          <cell r="G84">
            <v>0</v>
          </cell>
          <cell r="H84">
            <v>1</v>
          </cell>
          <cell r="I84">
            <v>0</v>
          </cell>
          <cell r="J84">
            <v>0</v>
          </cell>
          <cell r="K84">
            <v>0</v>
          </cell>
          <cell r="L84">
            <v>0</v>
          </cell>
          <cell r="M84">
            <v>0</v>
          </cell>
          <cell r="N84">
            <v>0</v>
          </cell>
          <cell r="O84">
            <v>1</v>
          </cell>
          <cell r="P84">
            <v>0</v>
          </cell>
          <cell r="Q84">
            <v>0</v>
          </cell>
          <cell r="R84">
            <v>0</v>
          </cell>
        </row>
        <row r="85">
          <cell r="C85" t="str">
            <v>DFA0105AU</v>
          </cell>
          <cell r="E85">
            <v>0</v>
          </cell>
          <cell r="F85">
            <v>0</v>
          </cell>
          <cell r="G85">
            <v>0</v>
          </cell>
          <cell r="H85">
            <v>0</v>
          </cell>
          <cell r="I85">
            <v>0.95</v>
          </cell>
          <cell r="J85">
            <v>0</v>
          </cell>
          <cell r="K85">
            <v>0</v>
          </cell>
          <cell r="L85">
            <v>0</v>
          </cell>
          <cell r="M85">
            <v>0</v>
          </cell>
          <cell r="N85">
            <v>0</v>
          </cell>
          <cell r="O85">
            <v>0.05</v>
          </cell>
          <cell r="P85">
            <v>1</v>
          </cell>
          <cell r="Q85">
            <v>0</v>
          </cell>
          <cell r="R85">
            <v>0</v>
          </cell>
        </row>
        <row r="86">
          <cell r="C86" t="str">
            <v>DFA0106AU</v>
          </cell>
          <cell r="E86">
            <v>0</v>
          </cell>
          <cell r="F86">
            <v>0</v>
          </cell>
          <cell r="G86">
            <v>0</v>
          </cell>
          <cell r="H86">
            <v>0</v>
          </cell>
          <cell r="I86">
            <v>0.95</v>
          </cell>
          <cell r="J86">
            <v>0</v>
          </cell>
          <cell r="K86">
            <v>0</v>
          </cell>
          <cell r="L86">
            <v>0</v>
          </cell>
          <cell r="M86">
            <v>0</v>
          </cell>
          <cell r="N86">
            <v>0</v>
          </cell>
          <cell r="O86">
            <v>0.05</v>
          </cell>
          <cell r="P86">
            <v>1</v>
          </cell>
          <cell r="Q86">
            <v>0</v>
          </cell>
          <cell r="R86">
            <v>0</v>
          </cell>
        </row>
        <row r="87">
          <cell r="C87" t="str">
            <v>DFA0107AU</v>
          </cell>
          <cell r="E87">
            <v>0</v>
          </cell>
          <cell r="F87">
            <v>0</v>
          </cell>
          <cell r="G87">
            <v>0</v>
          </cell>
          <cell r="H87">
            <v>0</v>
          </cell>
          <cell r="I87">
            <v>1</v>
          </cell>
          <cell r="J87">
            <v>0</v>
          </cell>
          <cell r="K87">
            <v>0</v>
          </cell>
          <cell r="L87">
            <v>0</v>
          </cell>
          <cell r="M87">
            <v>0</v>
          </cell>
          <cell r="N87">
            <v>0</v>
          </cell>
          <cell r="O87">
            <v>0</v>
          </cell>
          <cell r="P87">
            <v>1</v>
          </cell>
          <cell r="Q87">
            <v>0</v>
          </cell>
          <cell r="R87">
            <v>0</v>
          </cell>
        </row>
        <row r="88">
          <cell r="C88" t="str">
            <v>DFA0108AU</v>
          </cell>
          <cell r="E88">
            <v>0</v>
          </cell>
          <cell r="F88">
            <v>0</v>
          </cell>
          <cell r="G88">
            <v>0</v>
          </cell>
          <cell r="H88">
            <v>0</v>
          </cell>
          <cell r="I88">
            <v>0</v>
          </cell>
          <cell r="J88">
            <v>0</v>
          </cell>
          <cell r="K88">
            <v>0</v>
          </cell>
          <cell r="L88">
            <v>1</v>
          </cell>
          <cell r="M88">
            <v>1</v>
          </cell>
          <cell r="N88">
            <v>1</v>
          </cell>
          <cell r="O88">
            <v>0</v>
          </cell>
          <cell r="P88">
            <v>0</v>
          </cell>
          <cell r="Q88">
            <v>0</v>
          </cell>
          <cell r="R88">
            <v>0</v>
          </cell>
        </row>
        <row r="89">
          <cell r="C89" t="str">
            <v>EGG0001AU</v>
          </cell>
          <cell r="E89">
            <v>0</v>
          </cell>
          <cell r="F89">
            <v>0</v>
          </cell>
          <cell r="G89">
            <v>0</v>
          </cell>
          <cell r="H89">
            <v>0.8</v>
          </cell>
          <cell r="I89">
            <v>0</v>
          </cell>
          <cell r="J89">
            <v>0</v>
          </cell>
          <cell r="K89">
            <v>0</v>
          </cell>
          <cell r="L89">
            <v>0.2</v>
          </cell>
          <cell r="M89">
            <v>0</v>
          </cell>
          <cell r="N89">
            <v>0</v>
          </cell>
          <cell r="O89">
            <v>1</v>
          </cell>
          <cell r="P89">
            <v>0</v>
          </cell>
          <cell r="Q89">
            <v>0</v>
          </cell>
          <cell r="R89">
            <v>0</v>
          </cell>
        </row>
        <row r="90">
          <cell r="C90" t="str">
            <v>EQI0015AU</v>
          </cell>
          <cell r="E90">
            <v>0</v>
          </cell>
          <cell r="F90">
            <v>0</v>
          </cell>
          <cell r="G90">
            <v>0</v>
          </cell>
          <cell r="H90">
            <v>0</v>
          </cell>
          <cell r="I90">
            <v>0.8</v>
          </cell>
          <cell r="J90">
            <v>0</v>
          </cell>
          <cell r="K90">
            <v>0</v>
          </cell>
          <cell r="L90">
            <v>0.2</v>
          </cell>
          <cell r="M90">
            <v>0</v>
          </cell>
          <cell r="N90">
            <v>0</v>
          </cell>
          <cell r="O90">
            <v>0</v>
          </cell>
          <cell r="P90">
            <v>1</v>
          </cell>
          <cell r="Q90">
            <v>0</v>
          </cell>
          <cell r="R90">
            <v>0</v>
          </cell>
        </row>
        <row r="91">
          <cell r="C91" t="str">
            <v>EQI0028AU</v>
          </cell>
          <cell r="E91">
            <v>0</v>
          </cell>
          <cell r="F91">
            <v>0</v>
          </cell>
          <cell r="G91">
            <v>0</v>
          </cell>
          <cell r="H91">
            <v>0</v>
          </cell>
          <cell r="I91">
            <v>0.9</v>
          </cell>
          <cell r="J91">
            <v>0</v>
          </cell>
          <cell r="K91">
            <v>0</v>
          </cell>
          <cell r="L91">
            <v>0.1</v>
          </cell>
          <cell r="M91">
            <v>0</v>
          </cell>
          <cell r="N91">
            <v>0</v>
          </cell>
          <cell r="O91">
            <v>0</v>
          </cell>
          <cell r="P91">
            <v>1</v>
          </cell>
          <cell r="Q91">
            <v>0</v>
          </cell>
          <cell r="R91">
            <v>0</v>
          </cell>
        </row>
        <row r="92">
          <cell r="C92" t="str">
            <v>ETL0005AU</v>
          </cell>
          <cell r="E92">
            <v>0</v>
          </cell>
          <cell r="F92">
            <v>0</v>
          </cell>
          <cell r="G92">
            <v>0</v>
          </cell>
          <cell r="H92">
            <v>0</v>
          </cell>
          <cell r="I92">
            <v>0</v>
          </cell>
          <cell r="J92">
            <v>0.93</v>
          </cell>
          <cell r="K92">
            <v>0</v>
          </cell>
          <cell r="L92">
            <v>7.0000000000000007E-2</v>
          </cell>
          <cell r="M92">
            <v>0</v>
          </cell>
          <cell r="N92">
            <v>0</v>
          </cell>
          <cell r="O92">
            <v>0</v>
          </cell>
          <cell r="P92">
            <v>0</v>
          </cell>
          <cell r="Q92">
            <v>1</v>
          </cell>
          <cell r="R92">
            <v>0</v>
          </cell>
        </row>
        <row r="93">
          <cell r="C93" t="str">
            <v>ETL0015AU</v>
          </cell>
          <cell r="E93">
            <v>0</v>
          </cell>
          <cell r="F93">
            <v>0.7</v>
          </cell>
          <cell r="G93">
            <v>0</v>
          </cell>
          <cell r="H93">
            <v>0</v>
          </cell>
          <cell r="I93">
            <v>0</v>
          </cell>
          <cell r="J93">
            <v>0</v>
          </cell>
          <cell r="K93">
            <v>0</v>
          </cell>
          <cell r="L93">
            <v>0</v>
          </cell>
          <cell r="M93">
            <v>1</v>
          </cell>
          <cell r="N93">
            <v>0.3</v>
          </cell>
          <cell r="O93">
            <v>0</v>
          </cell>
          <cell r="P93">
            <v>0</v>
          </cell>
          <cell r="Q93">
            <v>0</v>
          </cell>
          <cell r="R93">
            <v>0</v>
          </cell>
        </row>
        <row r="94">
          <cell r="C94" t="str">
            <v>ETL0016AU</v>
          </cell>
          <cell r="E94">
            <v>0</v>
          </cell>
          <cell r="F94">
            <v>0.3</v>
          </cell>
          <cell r="G94">
            <v>0.3</v>
          </cell>
          <cell r="H94">
            <v>0</v>
          </cell>
          <cell r="I94">
            <v>0</v>
          </cell>
          <cell r="J94">
            <v>0</v>
          </cell>
          <cell r="K94">
            <v>0</v>
          </cell>
          <cell r="L94">
            <v>0.1</v>
          </cell>
          <cell r="M94">
            <v>0.7</v>
          </cell>
          <cell r="N94">
            <v>0.7</v>
          </cell>
          <cell r="O94">
            <v>0</v>
          </cell>
          <cell r="P94">
            <v>0</v>
          </cell>
          <cell r="Q94">
            <v>0</v>
          </cell>
          <cell r="R94">
            <v>0</v>
          </cell>
        </row>
        <row r="95">
          <cell r="C95" t="str">
            <v>ETL0018AU</v>
          </cell>
          <cell r="E95">
            <v>0</v>
          </cell>
          <cell r="F95">
            <v>0</v>
          </cell>
          <cell r="G95">
            <v>0.9</v>
          </cell>
          <cell r="H95">
            <v>0</v>
          </cell>
          <cell r="I95">
            <v>0</v>
          </cell>
          <cell r="J95">
            <v>0</v>
          </cell>
          <cell r="K95">
            <v>0</v>
          </cell>
          <cell r="L95">
            <v>0.1</v>
          </cell>
          <cell r="M95">
            <v>0.1</v>
          </cell>
          <cell r="N95">
            <v>1</v>
          </cell>
          <cell r="O95">
            <v>0</v>
          </cell>
          <cell r="P95">
            <v>0</v>
          </cell>
          <cell r="Q95">
            <v>0</v>
          </cell>
          <cell r="R95">
            <v>0</v>
          </cell>
        </row>
        <row r="96">
          <cell r="C96" t="str">
            <v>ETL0032AU</v>
          </cell>
          <cell r="E96">
            <v>0</v>
          </cell>
          <cell r="F96">
            <v>0</v>
          </cell>
          <cell r="G96">
            <v>0</v>
          </cell>
          <cell r="H96">
            <v>0</v>
          </cell>
          <cell r="I96">
            <v>0.9</v>
          </cell>
          <cell r="J96">
            <v>0</v>
          </cell>
          <cell r="K96">
            <v>0</v>
          </cell>
          <cell r="L96">
            <v>0.1</v>
          </cell>
          <cell r="M96">
            <v>0</v>
          </cell>
          <cell r="N96">
            <v>0</v>
          </cell>
          <cell r="O96">
            <v>0</v>
          </cell>
          <cell r="P96">
            <v>1</v>
          </cell>
          <cell r="Q96">
            <v>0</v>
          </cell>
          <cell r="R96">
            <v>0</v>
          </cell>
        </row>
        <row r="97">
          <cell r="C97" t="str">
            <v>ETL0060AU</v>
          </cell>
          <cell r="E97">
            <v>0</v>
          </cell>
          <cell r="F97">
            <v>0</v>
          </cell>
          <cell r="G97">
            <v>0</v>
          </cell>
          <cell r="H97">
            <v>0.9</v>
          </cell>
          <cell r="I97">
            <v>0</v>
          </cell>
          <cell r="J97">
            <v>0</v>
          </cell>
          <cell r="K97">
            <v>0</v>
          </cell>
          <cell r="L97">
            <v>0.1</v>
          </cell>
          <cell r="M97">
            <v>0</v>
          </cell>
          <cell r="N97">
            <v>0</v>
          </cell>
          <cell r="O97">
            <v>1</v>
          </cell>
          <cell r="P97">
            <v>0</v>
          </cell>
          <cell r="Q97">
            <v>0</v>
          </cell>
          <cell r="R97">
            <v>0</v>
          </cell>
        </row>
        <row r="98">
          <cell r="C98" t="str">
            <v>ETL0062AU</v>
          </cell>
          <cell r="E98">
            <v>0</v>
          </cell>
          <cell r="F98">
            <v>0</v>
          </cell>
          <cell r="G98">
            <v>0</v>
          </cell>
          <cell r="H98">
            <v>0.5</v>
          </cell>
          <cell r="I98">
            <v>0</v>
          </cell>
          <cell r="J98">
            <v>0</v>
          </cell>
          <cell r="K98">
            <v>0</v>
          </cell>
          <cell r="L98">
            <v>0.5</v>
          </cell>
          <cell r="M98">
            <v>0</v>
          </cell>
          <cell r="N98">
            <v>0</v>
          </cell>
          <cell r="O98">
            <v>1</v>
          </cell>
          <cell r="P98">
            <v>0</v>
          </cell>
          <cell r="Q98">
            <v>0</v>
          </cell>
          <cell r="R98">
            <v>0</v>
          </cell>
        </row>
        <row r="99">
          <cell r="C99" t="str">
            <v>ETL0069AU</v>
          </cell>
          <cell r="E99">
            <v>0</v>
          </cell>
          <cell r="F99">
            <v>0</v>
          </cell>
          <cell r="G99">
            <v>0</v>
          </cell>
          <cell r="H99">
            <v>0.9</v>
          </cell>
          <cell r="I99">
            <v>0</v>
          </cell>
          <cell r="J99">
            <v>0</v>
          </cell>
          <cell r="K99">
            <v>0</v>
          </cell>
          <cell r="L99">
            <v>0.1</v>
          </cell>
          <cell r="M99">
            <v>0</v>
          </cell>
          <cell r="N99">
            <v>0</v>
          </cell>
          <cell r="O99">
            <v>1</v>
          </cell>
          <cell r="P99">
            <v>0</v>
          </cell>
          <cell r="Q99">
            <v>0</v>
          </cell>
          <cell r="R99">
            <v>0</v>
          </cell>
        </row>
        <row r="100">
          <cell r="C100" t="str">
            <v>ETL0071AU</v>
          </cell>
          <cell r="E100">
            <v>0</v>
          </cell>
          <cell r="F100">
            <v>0</v>
          </cell>
          <cell r="G100">
            <v>0</v>
          </cell>
          <cell r="H100">
            <v>0</v>
          </cell>
          <cell r="I100">
            <v>0.9</v>
          </cell>
          <cell r="J100">
            <v>0</v>
          </cell>
          <cell r="K100">
            <v>0</v>
          </cell>
          <cell r="L100">
            <v>0.1</v>
          </cell>
          <cell r="M100">
            <v>0</v>
          </cell>
          <cell r="N100">
            <v>0</v>
          </cell>
          <cell r="O100">
            <v>0</v>
          </cell>
          <cell r="P100">
            <v>1</v>
          </cell>
          <cell r="Q100">
            <v>0</v>
          </cell>
          <cell r="R100">
            <v>0</v>
          </cell>
        </row>
        <row r="101">
          <cell r="C101" t="str">
            <v>ETL0160AU</v>
          </cell>
          <cell r="E101">
            <v>0</v>
          </cell>
          <cell r="F101">
            <v>0</v>
          </cell>
          <cell r="G101">
            <v>0</v>
          </cell>
          <cell r="H101">
            <v>0</v>
          </cell>
          <cell r="I101">
            <v>0.95</v>
          </cell>
          <cell r="J101">
            <v>0</v>
          </cell>
          <cell r="K101">
            <v>0</v>
          </cell>
          <cell r="L101">
            <v>0.05</v>
          </cell>
          <cell r="M101">
            <v>0</v>
          </cell>
          <cell r="N101">
            <v>0</v>
          </cell>
          <cell r="O101">
            <v>0</v>
          </cell>
          <cell r="P101">
            <v>1</v>
          </cell>
          <cell r="Q101">
            <v>0</v>
          </cell>
          <cell r="R101">
            <v>0</v>
          </cell>
        </row>
        <row r="102">
          <cell r="C102" t="str">
            <v>ETL0171AU</v>
          </cell>
          <cell r="E102">
            <v>0</v>
          </cell>
          <cell r="F102">
            <v>0</v>
          </cell>
          <cell r="G102">
            <v>0</v>
          </cell>
          <cell r="H102">
            <v>0</v>
          </cell>
          <cell r="I102">
            <v>0</v>
          </cell>
          <cell r="J102">
            <v>0</v>
          </cell>
          <cell r="K102">
            <v>0</v>
          </cell>
          <cell r="L102">
            <v>0</v>
          </cell>
          <cell r="M102">
            <v>0</v>
          </cell>
          <cell r="N102">
            <v>0</v>
          </cell>
          <cell r="O102">
            <v>0</v>
          </cell>
          <cell r="P102">
            <v>1</v>
          </cell>
          <cell r="Q102">
            <v>0</v>
          </cell>
          <cell r="R102">
            <v>0</v>
          </cell>
        </row>
        <row r="103">
          <cell r="C103" t="str">
            <v>ETL0182AU</v>
          </cell>
          <cell r="E103">
            <v>0</v>
          </cell>
          <cell r="F103">
            <v>0</v>
          </cell>
          <cell r="G103">
            <v>0</v>
          </cell>
          <cell r="H103">
            <v>0</v>
          </cell>
          <cell r="I103">
            <v>0</v>
          </cell>
          <cell r="J103">
            <v>0</v>
          </cell>
          <cell r="K103">
            <v>0</v>
          </cell>
          <cell r="L103">
            <v>1</v>
          </cell>
          <cell r="M103">
            <v>1</v>
          </cell>
          <cell r="N103">
            <v>0</v>
          </cell>
          <cell r="O103">
            <v>0</v>
          </cell>
          <cell r="P103">
            <v>0</v>
          </cell>
          <cell r="Q103">
            <v>0</v>
          </cell>
          <cell r="R103">
            <v>0</v>
          </cell>
        </row>
        <row r="104">
          <cell r="C104" t="str">
            <v>ETL0328AU</v>
          </cell>
          <cell r="E104">
            <v>0</v>
          </cell>
          <cell r="F104">
            <v>0</v>
          </cell>
          <cell r="G104">
            <v>0</v>
          </cell>
          <cell r="H104">
            <v>0.9</v>
          </cell>
          <cell r="I104">
            <v>0</v>
          </cell>
          <cell r="J104">
            <v>0</v>
          </cell>
          <cell r="K104">
            <v>0</v>
          </cell>
          <cell r="L104">
            <v>0.1</v>
          </cell>
          <cell r="M104">
            <v>0</v>
          </cell>
          <cell r="N104">
            <v>0</v>
          </cell>
          <cell r="O104">
            <v>1</v>
          </cell>
          <cell r="P104">
            <v>0</v>
          </cell>
          <cell r="Q104">
            <v>0</v>
          </cell>
          <cell r="R104">
            <v>0</v>
          </cell>
        </row>
        <row r="105">
          <cell r="C105" t="str">
            <v>ETL0365AU</v>
          </cell>
          <cell r="E105">
            <v>0</v>
          </cell>
          <cell r="F105">
            <v>0</v>
          </cell>
          <cell r="G105">
            <v>0</v>
          </cell>
          <cell r="H105">
            <v>0</v>
          </cell>
          <cell r="I105">
            <v>0.9</v>
          </cell>
          <cell r="J105">
            <v>0</v>
          </cell>
          <cell r="K105">
            <v>0</v>
          </cell>
          <cell r="L105">
            <v>0.1</v>
          </cell>
          <cell r="M105">
            <v>0</v>
          </cell>
          <cell r="N105">
            <v>0</v>
          </cell>
          <cell r="O105">
            <v>0</v>
          </cell>
          <cell r="P105">
            <v>1</v>
          </cell>
          <cell r="Q105">
            <v>0</v>
          </cell>
          <cell r="R105">
            <v>0</v>
          </cell>
        </row>
        <row r="106">
          <cell r="C106" t="str">
            <v>ETL0398AU</v>
          </cell>
          <cell r="E106">
            <v>0</v>
          </cell>
          <cell r="F106">
            <v>0</v>
          </cell>
          <cell r="G106">
            <v>0.25</v>
          </cell>
          <cell r="H106">
            <v>0</v>
          </cell>
          <cell r="I106">
            <v>0</v>
          </cell>
          <cell r="J106">
            <v>0</v>
          </cell>
          <cell r="K106">
            <v>0</v>
          </cell>
          <cell r="L106">
            <v>0.5</v>
          </cell>
          <cell r="M106">
            <v>0.75</v>
          </cell>
          <cell r="N106">
            <v>1</v>
          </cell>
          <cell r="O106">
            <v>0</v>
          </cell>
          <cell r="P106">
            <v>0</v>
          </cell>
          <cell r="Q106">
            <v>0</v>
          </cell>
          <cell r="R106">
            <v>0</v>
          </cell>
        </row>
        <row r="107">
          <cell r="C107" t="str">
            <v>ETL0458AU</v>
          </cell>
          <cell r="E107">
            <v>0</v>
          </cell>
          <cell r="F107">
            <v>0</v>
          </cell>
          <cell r="G107">
            <v>0</v>
          </cell>
          <cell r="H107">
            <v>0</v>
          </cell>
          <cell r="I107">
            <v>0</v>
          </cell>
          <cell r="J107">
            <v>0</v>
          </cell>
          <cell r="K107">
            <v>0</v>
          </cell>
          <cell r="L107">
            <v>0</v>
          </cell>
          <cell r="M107">
            <v>0</v>
          </cell>
          <cell r="N107">
            <v>1</v>
          </cell>
          <cell r="O107">
            <v>0</v>
          </cell>
          <cell r="P107">
            <v>0</v>
          </cell>
          <cell r="Q107">
            <v>0</v>
          </cell>
          <cell r="R107">
            <v>0</v>
          </cell>
        </row>
        <row r="108">
          <cell r="C108" t="str">
            <v>ETL0463AU</v>
          </cell>
          <cell r="E108">
            <v>0</v>
          </cell>
          <cell r="F108">
            <v>0</v>
          </cell>
          <cell r="G108">
            <v>0</v>
          </cell>
          <cell r="H108">
            <v>0</v>
          </cell>
          <cell r="I108">
            <v>0.9</v>
          </cell>
          <cell r="J108">
            <v>0</v>
          </cell>
          <cell r="K108">
            <v>0</v>
          </cell>
          <cell r="L108">
            <v>0.1</v>
          </cell>
          <cell r="M108">
            <v>0</v>
          </cell>
          <cell r="N108">
            <v>0</v>
          </cell>
          <cell r="O108">
            <v>0</v>
          </cell>
          <cell r="P108">
            <v>1</v>
          </cell>
          <cell r="Q108">
            <v>0</v>
          </cell>
          <cell r="R108">
            <v>0</v>
          </cell>
        </row>
        <row r="109">
          <cell r="C109" t="str">
            <v>ETL4207AU</v>
          </cell>
          <cell r="E109">
            <v>0</v>
          </cell>
          <cell r="F109">
            <v>0</v>
          </cell>
          <cell r="G109">
            <v>0</v>
          </cell>
          <cell r="H109">
            <v>0</v>
          </cell>
          <cell r="I109">
            <v>0.9</v>
          </cell>
          <cell r="J109">
            <v>0</v>
          </cell>
          <cell r="K109">
            <v>0</v>
          </cell>
          <cell r="L109">
            <v>0.1</v>
          </cell>
          <cell r="M109">
            <v>0</v>
          </cell>
          <cell r="N109">
            <v>0</v>
          </cell>
          <cell r="O109">
            <v>0</v>
          </cell>
          <cell r="P109">
            <v>1</v>
          </cell>
          <cell r="Q109">
            <v>0</v>
          </cell>
          <cell r="R109">
            <v>0</v>
          </cell>
        </row>
        <row r="110">
          <cell r="C110" t="str">
            <v>ETL5525AU</v>
          </cell>
          <cell r="E110">
            <v>0</v>
          </cell>
          <cell r="F110">
            <v>0</v>
          </cell>
          <cell r="G110">
            <v>0.8</v>
          </cell>
          <cell r="H110">
            <v>0</v>
          </cell>
          <cell r="I110">
            <v>0</v>
          </cell>
          <cell r="J110">
            <v>0</v>
          </cell>
          <cell r="K110">
            <v>0</v>
          </cell>
          <cell r="L110">
            <v>0.2</v>
          </cell>
          <cell r="M110">
            <v>0</v>
          </cell>
          <cell r="N110">
            <v>1</v>
          </cell>
          <cell r="O110">
            <v>0</v>
          </cell>
          <cell r="P110">
            <v>0</v>
          </cell>
          <cell r="Q110">
            <v>0</v>
          </cell>
          <cell r="R110">
            <v>0</v>
          </cell>
        </row>
        <row r="111">
          <cell r="C111" t="str">
            <v>ETL7377AU</v>
          </cell>
          <cell r="E111">
            <v>0</v>
          </cell>
          <cell r="F111">
            <v>0</v>
          </cell>
          <cell r="G111">
            <v>0</v>
          </cell>
          <cell r="H111">
            <v>0</v>
          </cell>
          <cell r="I111">
            <v>0.9</v>
          </cell>
          <cell r="J111">
            <v>0</v>
          </cell>
          <cell r="K111">
            <v>0</v>
          </cell>
          <cell r="L111">
            <v>0.1</v>
          </cell>
          <cell r="M111">
            <v>0</v>
          </cell>
          <cell r="N111">
            <v>0</v>
          </cell>
          <cell r="O111">
            <v>0</v>
          </cell>
          <cell r="P111">
            <v>1</v>
          </cell>
          <cell r="Q111">
            <v>0</v>
          </cell>
          <cell r="R111">
            <v>0</v>
          </cell>
        </row>
        <row r="112">
          <cell r="C112" t="str">
            <v>FAM0101AU</v>
          </cell>
          <cell r="E112">
            <v>0</v>
          </cell>
          <cell r="F112">
            <v>0</v>
          </cell>
          <cell r="G112">
            <v>0</v>
          </cell>
          <cell r="H112">
            <v>0.85</v>
          </cell>
          <cell r="I112">
            <v>0</v>
          </cell>
          <cell r="J112">
            <v>0</v>
          </cell>
          <cell r="K112">
            <v>0</v>
          </cell>
          <cell r="L112">
            <v>0.15</v>
          </cell>
          <cell r="M112">
            <v>0</v>
          </cell>
          <cell r="N112">
            <v>0</v>
          </cell>
          <cell r="O112">
            <v>1</v>
          </cell>
          <cell r="P112">
            <v>0</v>
          </cell>
          <cell r="Q112">
            <v>0</v>
          </cell>
          <cell r="R112">
            <v>0</v>
          </cell>
        </row>
        <row r="113">
          <cell r="C113" t="str">
            <v>FID0007AU</v>
          </cell>
          <cell r="E113">
            <v>0</v>
          </cell>
          <cell r="F113">
            <v>0</v>
          </cell>
          <cell r="G113">
            <v>0</v>
          </cell>
          <cell r="H113">
            <v>0</v>
          </cell>
          <cell r="I113">
            <v>0.9</v>
          </cell>
          <cell r="J113">
            <v>0</v>
          </cell>
          <cell r="K113">
            <v>0</v>
          </cell>
          <cell r="L113">
            <v>0.1</v>
          </cell>
          <cell r="M113">
            <v>0</v>
          </cell>
          <cell r="N113">
            <v>0</v>
          </cell>
          <cell r="O113">
            <v>0</v>
          </cell>
          <cell r="P113">
            <v>1</v>
          </cell>
          <cell r="Q113">
            <v>0</v>
          </cell>
          <cell r="R113">
            <v>0</v>
          </cell>
        </row>
        <row r="114">
          <cell r="C114" t="str">
            <v>FID0008AU</v>
          </cell>
          <cell r="E114">
            <v>0</v>
          </cell>
          <cell r="F114">
            <v>0</v>
          </cell>
          <cell r="G114">
            <v>0</v>
          </cell>
          <cell r="H114">
            <v>0.9</v>
          </cell>
          <cell r="I114">
            <v>0</v>
          </cell>
          <cell r="J114">
            <v>0</v>
          </cell>
          <cell r="K114">
            <v>0</v>
          </cell>
          <cell r="L114">
            <v>0.1</v>
          </cell>
          <cell r="M114">
            <v>0</v>
          </cell>
          <cell r="N114">
            <v>0</v>
          </cell>
          <cell r="O114">
            <v>1</v>
          </cell>
          <cell r="P114">
            <v>0</v>
          </cell>
          <cell r="Q114">
            <v>0</v>
          </cell>
          <cell r="R114">
            <v>0</v>
          </cell>
        </row>
        <row r="115">
          <cell r="C115" t="str">
            <v>FID0010AU</v>
          </cell>
          <cell r="E115">
            <v>0</v>
          </cell>
          <cell r="F115">
            <v>0</v>
          </cell>
          <cell r="G115">
            <v>0</v>
          </cell>
          <cell r="H115">
            <v>0</v>
          </cell>
          <cell r="I115">
            <v>0.9</v>
          </cell>
          <cell r="J115">
            <v>0</v>
          </cell>
          <cell r="K115">
            <v>0</v>
          </cell>
          <cell r="L115">
            <v>0.1</v>
          </cell>
          <cell r="M115">
            <v>0</v>
          </cell>
          <cell r="N115">
            <v>0</v>
          </cell>
          <cell r="O115">
            <v>0</v>
          </cell>
          <cell r="P115">
            <v>1</v>
          </cell>
          <cell r="Q115">
            <v>0</v>
          </cell>
          <cell r="R115">
            <v>0</v>
          </cell>
        </row>
        <row r="116">
          <cell r="C116" t="str">
            <v>FID0011AU</v>
          </cell>
          <cell r="E116">
            <v>0</v>
          </cell>
          <cell r="F116">
            <v>0</v>
          </cell>
          <cell r="G116">
            <v>0</v>
          </cell>
          <cell r="H116">
            <v>0</v>
          </cell>
          <cell r="I116">
            <v>0.9</v>
          </cell>
          <cell r="J116">
            <v>0</v>
          </cell>
          <cell r="K116">
            <v>0</v>
          </cell>
          <cell r="L116">
            <v>0.1</v>
          </cell>
          <cell r="M116">
            <v>0</v>
          </cell>
          <cell r="N116">
            <v>0</v>
          </cell>
          <cell r="O116">
            <v>0</v>
          </cell>
          <cell r="P116">
            <v>1</v>
          </cell>
          <cell r="Q116">
            <v>0</v>
          </cell>
          <cell r="R116">
            <v>0</v>
          </cell>
        </row>
        <row r="117">
          <cell r="C117" t="str">
            <v>FID0015AU</v>
          </cell>
          <cell r="E117">
            <v>0</v>
          </cell>
          <cell r="F117">
            <v>0</v>
          </cell>
          <cell r="G117">
            <v>0</v>
          </cell>
          <cell r="H117">
            <v>0</v>
          </cell>
          <cell r="I117">
            <v>0.9</v>
          </cell>
          <cell r="J117">
            <v>0</v>
          </cell>
          <cell r="K117">
            <v>0</v>
          </cell>
          <cell r="L117">
            <v>0.1</v>
          </cell>
          <cell r="M117">
            <v>0</v>
          </cell>
          <cell r="N117">
            <v>0</v>
          </cell>
          <cell r="O117">
            <v>0</v>
          </cell>
          <cell r="P117">
            <v>1</v>
          </cell>
          <cell r="Q117">
            <v>0</v>
          </cell>
          <cell r="R117">
            <v>0</v>
          </cell>
        </row>
        <row r="118">
          <cell r="C118" t="str">
            <v>FID0021AU</v>
          </cell>
          <cell r="E118">
            <v>0</v>
          </cell>
          <cell r="F118">
            <v>0</v>
          </cell>
          <cell r="G118">
            <v>0</v>
          </cell>
          <cell r="H118">
            <v>0.9</v>
          </cell>
          <cell r="I118">
            <v>0</v>
          </cell>
          <cell r="J118">
            <v>0</v>
          </cell>
          <cell r="K118">
            <v>0</v>
          </cell>
          <cell r="L118">
            <v>0.1</v>
          </cell>
          <cell r="M118">
            <v>0</v>
          </cell>
          <cell r="N118">
            <v>0</v>
          </cell>
          <cell r="O118">
            <v>1</v>
          </cell>
          <cell r="P118">
            <v>0</v>
          </cell>
          <cell r="Q118">
            <v>0</v>
          </cell>
          <cell r="R118">
            <v>0</v>
          </cell>
        </row>
        <row r="119">
          <cell r="C119" t="str">
            <v>FRT0009AU</v>
          </cell>
          <cell r="E119">
            <v>0</v>
          </cell>
          <cell r="F119">
            <v>0</v>
          </cell>
          <cell r="G119">
            <v>0</v>
          </cell>
          <cell r="H119">
            <v>0.9</v>
          </cell>
          <cell r="I119">
            <v>0</v>
          </cell>
          <cell r="J119">
            <v>0</v>
          </cell>
          <cell r="K119">
            <v>0</v>
          </cell>
          <cell r="L119">
            <v>0.1</v>
          </cell>
          <cell r="M119">
            <v>0</v>
          </cell>
          <cell r="N119">
            <v>0</v>
          </cell>
          <cell r="O119">
            <v>1</v>
          </cell>
          <cell r="P119">
            <v>0</v>
          </cell>
          <cell r="Q119">
            <v>0</v>
          </cell>
          <cell r="R119">
            <v>0</v>
          </cell>
        </row>
        <row r="120">
          <cell r="C120" t="str">
            <v>FRT0011AU</v>
          </cell>
          <cell r="E120">
            <v>0</v>
          </cell>
          <cell r="F120">
            <v>0</v>
          </cell>
          <cell r="G120">
            <v>0</v>
          </cell>
          <cell r="H120">
            <v>0</v>
          </cell>
          <cell r="I120">
            <v>0</v>
          </cell>
          <cell r="J120">
            <v>0</v>
          </cell>
          <cell r="K120">
            <v>0</v>
          </cell>
          <cell r="L120">
            <v>1</v>
          </cell>
          <cell r="M120">
            <v>0</v>
          </cell>
          <cell r="N120">
            <v>1</v>
          </cell>
          <cell r="O120">
            <v>0</v>
          </cell>
          <cell r="P120">
            <v>0</v>
          </cell>
          <cell r="Q120">
            <v>0</v>
          </cell>
          <cell r="R120">
            <v>0</v>
          </cell>
        </row>
        <row r="121">
          <cell r="C121" t="str">
            <v>FSF0003AU</v>
          </cell>
          <cell r="E121">
            <v>0</v>
          </cell>
          <cell r="F121">
            <v>0</v>
          </cell>
          <cell r="G121">
            <v>0</v>
          </cell>
          <cell r="H121">
            <v>0.9</v>
          </cell>
          <cell r="I121">
            <v>0</v>
          </cell>
          <cell r="J121">
            <v>0</v>
          </cell>
          <cell r="K121">
            <v>0</v>
          </cell>
          <cell r="L121">
            <v>0.1</v>
          </cell>
          <cell r="M121">
            <v>0</v>
          </cell>
          <cell r="N121">
            <v>0</v>
          </cell>
          <cell r="O121">
            <v>1</v>
          </cell>
          <cell r="P121">
            <v>0</v>
          </cell>
          <cell r="Q121">
            <v>0</v>
          </cell>
          <cell r="R121">
            <v>0</v>
          </cell>
        </row>
        <row r="122">
          <cell r="C122" t="str">
            <v>FSF0004AU</v>
          </cell>
          <cell r="E122">
            <v>0</v>
          </cell>
          <cell r="F122">
            <v>0</v>
          </cell>
          <cell r="G122">
            <v>0</v>
          </cell>
          <cell r="H122">
            <v>0</v>
          </cell>
          <cell r="I122">
            <v>0</v>
          </cell>
          <cell r="J122">
            <v>0.9</v>
          </cell>
          <cell r="K122">
            <v>0</v>
          </cell>
          <cell r="L122">
            <v>0.1</v>
          </cell>
          <cell r="M122">
            <v>0</v>
          </cell>
          <cell r="N122">
            <v>0</v>
          </cell>
          <cell r="O122">
            <v>0</v>
          </cell>
          <cell r="P122">
            <v>0</v>
          </cell>
          <cell r="Q122">
            <v>1</v>
          </cell>
          <cell r="R122">
            <v>0</v>
          </cell>
        </row>
        <row r="123">
          <cell r="C123" t="str">
            <v>FSF0008AU</v>
          </cell>
          <cell r="E123">
            <v>0</v>
          </cell>
          <cell r="F123">
            <v>0</v>
          </cell>
          <cell r="G123">
            <v>0</v>
          </cell>
          <cell r="H123">
            <v>0.32</v>
          </cell>
          <cell r="I123">
            <v>0.23</v>
          </cell>
          <cell r="J123">
            <v>0.03</v>
          </cell>
          <cell r="K123">
            <v>0</v>
          </cell>
          <cell r="L123">
            <v>0.25</v>
          </cell>
          <cell r="M123">
            <v>0.25</v>
          </cell>
          <cell r="N123">
            <v>0.25</v>
          </cell>
          <cell r="O123">
            <v>0.38</v>
          </cell>
          <cell r="P123">
            <v>0.33</v>
          </cell>
          <cell r="Q123">
            <v>0.11</v>
          </cell>
          <cell r="R123">
            <v>0</v>
          </cell>
        </row>
        <row r="124">
          <cell r="C124" t="str">
            <v>FSF0027AU</v>
          </cell>
          <cell r="E124">
            <v>0</v>
          </cell>
          <cell r="F124">
            <v>0</v>
          </cell>
          <cell r="G124">
            <v>0</v>
          </cell>
          <cell r="H124">
            <v>0</v>
          </cell>
          <cell r="I124">
            <v>0</v>
          </cell>
          <cell r="J124">
            <v>0</v>
          </cell>
          <cell r="K124">
            <v>0</v>
          </cell>
          <cell r="L124">
            <v>1</v>
          </cell>
          <cell r="M124">
            <v>1</v>
          </cell>
          <cell r="N124">
            <v>0</v>
          </cell>
          <cell r="O124">
            <v>0</v>
          </cell>
          <cell r="P124">
            <v>0</v>
          </cell>
          <cell r="Q124">
            <v>0</v>
          </cell>
          <cell r="R124">
            <v>0</v>
          </cell>
        </row>
        <row r="125">
          <cell r="C125" t="str">
            <v>FSF0033AU</v>
          </cell>
          <cell r="E125">
            <v>0.6</v>
          </cell>
          <cell r="F125">
            <v>0.6</v>
          </cell>
          <cell r="G125">
            <v>0.05</v>
          </cell>
          <cell r="H125">
            <v>0.1</v>
          </cell>
          <cell r="I125">
            <v>0.05</v>
          </cell>
          <cell r="J125">
            <v>0</v>
          </cell>
          <cell r="K125">
            <v>0</v>
          </cell>
          <cell r="L125">
            <v>0.8</v>
          </cell>
          <cell r="M125">
            <v>0.8</v>
          </cell>
          <cell r="N125">
            <v>0.15</v>
          </cell>
          <cell r="O125">
            <v>0.2</v>
          </cell>
          <cell r="P125">
            <v>0.15</v>
          </cell>
          <cell r="Q125">
            <v>0.1</v>
          </cell>
          <cell r="R125">
            <v>0</v>
          </cell>
        </row>
        <row r="126">
          <cell r="C126" t="str">
            <v>FSF0038AU</v>
          </cell>
          <cell r="E126">
            <v>0</v>
          </cell>
          <cell r="F126">
            <v>0</v>
          </cell>
          <cell r="G126">
            <v>0</v>
          </cell>
          <cell r="H126">
            <v>0.9</v>
          </cell>
          <cell r="I126">
            <v>0.9</v>
          </cell>
          <cell r="J126">
            <v>0</v>
          </cell>
          <cell r="K126">
            <v>0</v>
          </cell>
          <cell r="L126">
            <v>0.1</v>
          </cell>
          <cell r="M126">
            <v>0</v>
          </cell>
          <cell r="N126">
            <v>0</v>
          </cell>
          <cell r="O126">
            <v>1</v>
          </cell>
          <cell r="P126">
            <v>1</v>
          </cell>
          <cell r="Q126">
            <v>0</v>
          </cell>
          <cell r="R126">
            <v>0</v>
          </cell>
        </row>
        <row r="127">
          <cell r="C127" t="str">
            <v>FSF0040AU</v>
          </cell>
          <cell r="E127">
            <v>0.4</v>
          </cell>
          <cell r="F127">
            <v>0</v>
          </cell>
          <cell r="G127">
            <v>0.4</v>
          </cell>
          <cell r="H127">
            <v>0.15</v>
          </cell>
          <cell r="I127">
            <v>0.15</v>
          </cell>
          <cell r="J127">
            <v>0</v>
          </cell>
          <cell r="K127">
            <v>0</v>
          </cell>
          <cell r="L127">
            <v>0.6</v>
          </cell>
          <cell r="M127">
            <v>0</v>
          </cell>
          <cell r="N127">
            <v>0.6</v>
          </cell>
          <cell r="O127">
            <v>0.25</v>
          </cell>
          <cell r="P127">
            <v>0.35</v>
          </cell>
          <cell r="Q127">
            <v>0.1</v>
          </cell>
          <cell r="R127">
            <v>0</v>
          </cell>
        </row>
        <row r="128">
          <cell r="C128" t="str">
            <v>FSF0043AU</v>
          </cell>
          <cell r="E128">
            <v>0</v>
          </cell>
          <cell r="F128">
            <v>0</v>
          </cell>
          <cell r="G128">
            <v>0</v>
          </cell>
          <cell r="H128">
            <v>0.9</v>
          </cell>
          <cell r="I128">
            <v>0</v>
          </cell>
          <cell r="J128">
            <v>0</v>
          </cell>
          <cell r="K128">
            <v>0</v>
          </cell>
          <cell r="L128">
            <v>0.1</v>
          </cell>
          <cell r="M128">
            <v>0</v>
          </cell>
          <cell r="N128">
            <v>0</v>
          </cell>
          <cell r="O128">
            <v>1</v>
          </cell>
          <cell r="P128">
            <v>0</v>
          </cell>
          <cell r="Q128">
            <v>0</v>
          </cell>
          <cell r="R128">
            <v>0</v>
          </cell>
        </row>
        <row r="129">
          <cell r="C129" t="str">
            <v>FSF0084AU</v>
          </cell>
          <cell r="E129">
            <v>0</v>
          </cell>
          <cell r="F129">
            <v>0</v>
          </cell>
          <cell r="G129">
            <v>0</v>
          </cell>
          <cell r="H129">
            <v>0</v>
          </cell>
          <cell r="I129">
            <v>0</v>
          </cell>
          <cell r="J129">
            <v>0</v>
          </cell>
          <cell r="K129">
            <v>0</v>
          </cell>
          <cell r="L129">
            <v>1</v>
          </cell>
          <cell r="M129">
            <v>1</v>
          </cell>
          <cell r="N129">
            <v>1</v>
          </cell>
          <cell r="O129">
            <v>0</v>
          </cell>
          <cell r="P129">
            <v>0</v>
          </cell>
          <cell r="Q129">
            <v>0</v>
          </cell>
          <cell r="R129">
            <v>0</v>
          </cell>
        </row>
        <row r="130">
          <cell r="C130" t="str">
            <v>FSF0170AU</v>
          </cell>
          <cell r="E130">
            <v>0</v>
          </cell>
          <cell r="F130">
            <v>0</v>
          </cell>
          <cell r="G130">
            <v>0</v>
          </cell>
          <cell r="H130">
            <v>0</v>
          </cell>
          <cell r="I130">
            <v>0.9</v>
          </cell>
          <cell r="J130">
            <v>0</v>
          </cell>
          <cell r="K130">
            <v>0</v>
          </cell>
          <cell r="L130">
            <v>0.1</v>
          </cell>
          <cell r="M130">
            <v>0</v>
          </cell>
          <cell r="N130">
            <v>0</v>
          </cell>
          <cell r="O130">
            <v>0</v>
          </cell>
          <cell r="P130">
            <v>1</v>
          </cell>
          <cell r="Q130">
            <v>0</v>
          </cell>
          <cell r="R130">
            <v>0</v>
          </cell>
        </row>
        <row r="131">
          <cell r="C131" t="str">
            <v>FSF0454AU</v>
          </cell>
          <cell r="E131">
            <v>0</v>
          </cell>
          <cell r="F131">
            <v>0</v>
          </cell>
          <cell r="G131">
            <v>0</v>
          </cell>
          <cell r="H131">
            <v>0</v>
          </cell>
          <cell r="I131">
            <v>0</v>
          </cell>
          <cell r="J131">
            <v>0.8</v>
          </cell>
          <cell r="K131">
            <v>0</v>
          </cell>
          <cell r="L131">
            <v>0.2</v>
          </cell>
          <cell r="M131">
            <v>0</v>
          </cell>
          <cell r="N131">
            <v>0</v>
          </cell>
          <cell r="O131">
            <v>0</v>
          </cell>
          <cell r="P131">
            <v>0</v>
          </cell>
          <cell r="Q131">
            <v>1</v>
          </cell>
          <cell r="R131">
            <v>0</v>
          </cell>
        </row>
        <row r="132">
          <cell r="C132" t="str">
            <v>FSF0490AU</v>
          </cell>
          <cell r="E132">
            <v>0.03</v>
          </cell>
          <cell r="F132">
            <v>0.09</v>
          </cell>
          <cell r="G132">
            <v>0.05</v>
          </cell>
          <cell r="H132">
            <v>0.36</v>
          </cell>
          <cell r="I132">
            <v>0.31</v>
          </cell>
          <cell r="J132">
            <v>0.1</v>
          </cell>
          <cell r="K132">
            <v>0</v>
          </cell>
          <cell r="L132">
            <v>0.05</v>
          </cell>
          <cell r="M132">
            <v>0.17</v>
          </cell>
          <cell r="N132">
            <v>0.17</v>
          </cell>
          <cell r="O132">
            <v>0.38</v>
          </cell>
          <cell r="P132">
            <v>0.33</v>
          </cell>
          <cell r="Q132">
            <v>0.15</v>
          </cell>
          <cell r="R132">
            <v>0</v>
          </cell>
        </row>
        <row r="133">
          <cell r="C133" t="str">
            <v>FSF0498AU</v>
          </cell>
          <cell r="E133">
            <v>0</v>
          </cell>
          <cell r="F133">
            <v>0</v>
          </cell>
          <cell r="G133">
            <v>0</v>
          </cell>
          <cell r="H133">
            <v>0.45</v>
          </cell>
          <cell r="I133">
            <v>0.45</v>
          </cell>
          <cell r="J133">
            <v>0</v>
          </cell>
          <cell r="K133">
            <v>0</v>
          </cell>
          <cell r="L133">
            <v>0.1</v>
          </cell>
          <cell r="M133">
            <v>0</v>
          </cell>
          <cell r="N133">
            <v>0</v>
          </cell>
          <cell r="O133">
            <v>0.55000000000000004</v>
          </cell>
          <cell r="P133">
            <v>0.55000000000000004</v>
          </cell>
          <cell r="Q133">
            <v>0</v>
          </cell>
          <cell r="R133">
            <v>0</v>
          </cell>
        </row>
        <row r="134">
          <cell r="C134" t="str">
            <v>FSF0499AU</v>
          </cell>
          <cell r="E134">
            <v>0</v>
          </cell>
          <cell r="F134">
            <v>0</v>
          </cell>
          <cell r="G134">
            <v>0</v>
          </cell>
          <cell r="H134">
            <v>0.35</v>
          </cell>
          <cell r="I134">
            <v>0.35</v>
          </cell>
          <cell r="J134">
            <v>0.1</v>
          </cell>
          <cell r="K134">
            <v>0</v>
          </cell>
          <cell r="L134">
            <v>0.05</v>
          </cell>
          <cell r="M134">
            <v>0</v>
          </cell>
          <cell r="N134">
            <v>0</v>
          </cell>
          <cell r="O134">
            <v>0.4</v>
          </cell>
          <cell r="P134">
            <v>0.45</v>
          </cell>
          <cell r="Q134">
            <v>0.2</v>
          </cell>
          <cell r="R134">
            <v>0</v>
          </cell>
        </row>
        <row r="135">
          <cell r="C135" t="str">
            <v>FSF0694AU</v>
          </cell>
          <cell r="E135">
            <v>0</v>
          </cell>
          <cell r="F135">
            <v>0.7</v>
          </cell>
          <cell r="G135">
            <v>0</v>
          </cell>
          <cell r="H135">
            <v>0</v>
          </cell>
          <cell r="I135">
            <v>0</v>
          </cell>
          <cell r="J135">
            <v>0</v>
          </cell>
          <cell r="K135">
            <v>0</v>
          </cell>
          <cell r="L135">
            <v>0.3</v>
          </cell>
          <cell r="M135">
            <v>1</v>
          </cell>
          <cell r="N135">
            <v>0</v>
          </cell>
          <cell r="O135">
            <v>0</v>
          </cell>
          <cell r="P135">
            <v>0</v>
          </cell>
          <cell r="Q135">
            <v>0</v>
          </cell>
          <cell r="R135">
            <v>0</v>
          </cell>
        </row>
        <row r="136">
          <cell r="C136" t="str">
            <v>FSF0789AU</v>
          </cell>
          <cell r="E136">
            <v>0</v>
          </cell>
          <cell r="F136">
            <v>0</v>
          </cell>
          <cell r="G136">
            <v>0</v>
          </cell>
          <cell r="H136">
            <v>0.95</v>
          </cell>
          <cell r="I136">
            <v>0</v>
          </cell>
          <cell r="J136">
            <v>0</v>
          </cell>
          <cell r="K136">
            <v>0</v>
          </cell>
          <cell r="L136">
            <v>0.05</v>
          </cell>
          <cell r="M136">
            <v>0</v>
          </cell>
          <cell r="N136">
            <v>0</v>
          </cell>
          <cell r="O136">
            <v>1</v>
          </cell>
          <cell r="P136">
            <v>0</v>
          </cell>
          <cell r="Q136">
            <v>0</v>
          </cell>
          <cell r="R136">
            <v>0</v>
          </cell>
        </row>
        <row r="137">
          <cell r="C137" t="str">
            <v>FSF0961AU</v>
          </cell>
          <cell r="E137">
            <v>0</v>
          </cell>
          <cell r="F137">
            <v>0</v>
          </cell>
          <cell r="G137">
            <v>0</v>
          </cell>
          <cell r="H137">
            <v>0</v>
          </cell>
          <cell r="I137">
            <v>0</v>
          </cell>
          <cell r="J137">
            <v>0</v>
          </cell>
          <cell r="K137">
            <v>0</v>
          </cell>
          <cell r="L137">
            <v>1</v>
          </cell>
          <cell r="M137">
            <v>0</v>
          </cell>
          <cell r="N137">
            <v>0</v>
          </cell>
          <cell r="O137">
            <v>1</v>
          </cell>
          <cell r="P137">
            <v>0</v>
          </cell>
          <cell r="Q137">
            <v>0</v>
          </cell>
          <cell r="R137">
            <v>0</v>
          </cell>
        </row>
        <row r="138">
          <cell r="C138" t="str">
            <v>FSF0974AU</v>
          </cell>
          <cell r="E138">
            <v>0</v>
          </cell>
          <cell r="F138">
            <v>0</v>
          </cell>
          <cell r="G138">
            <v>0</v>
          </cell>
          <cell r="H138">
            <v>0</v>
          </cell>
          <cell r="I138">
            <v>0.95</v>
          </cell>
          <cell r="J138">
            <v>0</v>
          </cell>
          <cell r="K138">
            <v>0</v>
          </cell>
          <cell r="L138">
            <v>0.05</v>
          </cell>
          <cell r="M138">
            <v>0</v>
          </cell>
          <cell r="N138">
            <v>0</v>
          </cell>
          <cell r="O138">
            <v>0</v>
          </cell>
          <cell r="P138">
            <v>1</v>
          </cell>
          <cell r="Q138">
            <v>0</v>
          </cell>
          <cell r="R138">
            <v>0</v>
          </cell>
        </row>
        <row r="139">
          <cell r="C139" t="str">
            <v>FSF0975AU</v>
          </cell>
          <cell r="E139">
            <v>0</v>
          </cell>
          <cell r="F139">
            <v>0</v>
          </cell>
          <cell r="G139">
            <v>0</v>
          </cell>
          <cell r="H139">
            <v>0</v>
          </cell>
          <cell r="I139">
            <v>0.95</v>
          </cell>
          <cell r="J139">
            <v>0</v>
          </cell>
          <cell r="K139">
            <v>0</v>
          </cell>
          <cell r="L139">
            <v>0.05</v>
          </cell>
          <cell r="M139">
            <v>0</v>
          </cell>
          <cell r="N139">
            <v>0</v>
          </cell>
          <cell r="O139">
            <v>0</v>
          </cell>
          <cell r="P139">
            <v>1</v>
          </cell>
          <cell r="Q139">
            <v>0</v>
          </cell>
          <cell r="R139">
            <v>0</v>
          </cell>
        </row>
        <row r="140">
          <cell r="C140" t="str">
            <v>FSF0976AU</v>
          </cell>
          <cell r="E140">
            <v>0</v>
          </cell>
          <cell r="F140">
            <v>0</v>
          </cell>
          <cell r="G140">
            <v>0</v>
          </cell>
          <cell r="H140">
            <v>0.95</v>
          </cell>
          <cell r="I140">
            <v>0</v>
          </cell>
          <cell r="J140">
            <v>0</v>
          </cell>
          <cell r="K140">
            <v>0</v>
          </cell>
          <cell r="L140">
            <v>0.05</v>
          </cell>
          <cell r="M140">
            <v>0</v>
          </cell>
          <cell r="N140">
            <v>0</v>
          </cell>
          <cell r="O140">
            <v>1</v>
          </cell>
          <cell r="P140">
            <v>0</v>
          </cell>
          <cell r="Q140">
            <v>0</v>
          </cell>
          <cell r="R140">
            <v>0</v>
          </cell>
        </row>
        <row r="141">
          <cell r="C141" t="str">
            <v>FSF0978AU</v>
          </cell>
          <cell r="E141">
            <v>0</v>
          </cell>
          <cell r="F141">
            <v>0</v>
          </cell>
          <cell r="G141">
            <v>0</v>
          </cell>
          <cell r="H141">
            <v>0.95</v>
          </cell>
          <cell r="I141">
            <v>0</v>
          </cell>
          <cell r="J141">
            <v>0</v>
          </cell>
          <cell r="K141">
            <v>0</v>
          </cell>
          <cell r="L141">
            <v>0.05</v>
          </cell>
          <cell r="M141">
            <v>0</v>
          </cell>
          <cell r="N141">
            <v>0</v>
          </cell>
          <cell r="O141">
            <v>1</v>
          </cell>
          <cell r="P141">
            <v>0</v>
          </cell>
          <cell r="Q141">
            <v>0</v>
          </cell>
          <cell r="R141">
            <v>0</v>
          </cell>
        </row>
        <row r="142">
          <cell r="C142" t="str">
            <v>FSF1240AU</v>
          </cell>
          <cell r="E142">
            <v>0</v>
          </cell>
          <cell r="F142">
            <v>0</v>
          </cell>
          <cell r="G142">
            <v>0</v>
          </cell>
          <cell r="H142">
            <v>0</v>
          </cell>
          <cell r="I142">
            <v>0.95</v>
          </cell>
          <cell r="J142">
            <v>0</v>
          </cell>
          <cell r="K142">
            <v>0</v>
          </cell>
          <cell r="L142">
            <v>0.05</v>
          </cell>
          <cell r="M142">
            <v>0</v>
          </cell>
          <cell r="N142">
            <v>0</v>
          </cell>
          <cell r="O142">
            <v>0</v>
          </cell>
          <cell r="P142">
            <v>1</v>
          </cell>
          <cell r="Q142">
            <v>0</v>
          </cell>
          <cell r="R142">
            <v>0</v>
          </cell>
        </row>
        <row r="143">
          <cell r="C143" t="str">
            <v>FSF1675AU</v>
          </cell>
          <cell r="E143">
            <v>0</v>
          </cell>
          <cell r="F143">
            <v>0</v>
          </cell>
          <cell r="G143">
            <v>0</v>
          </cell>
          <cell r="H143">
            <v>0</v>
          </cell>
          <cell r="I143">
            <v>0.8</v>
          </cell>
          <cell r="J143">
            <v>0</v>
          </cell>
          <cell r="K143">
            <v>0</v>
          </cell>
          <cell r="L143">
            <v>0.2</v>
          </cell>
          <cell r="M143">
            <v>0</v>
          </cell>
          <cell r="N143">
            <v>0</v>
          </cell>
          <cell r="O143">
            <v>0</v>
          </cell>
          <cell r="P143">
            <v>1</v>
          </cell>
          <cell r="Q143">
            <v>0</v>
          </cell>
          <cell r="R143">
            <v>0</v>
          </cell>
        </row>
        <row r="144">
          <cell r="C144" t="str">
            <v>FSP0001AU</v>
          </cell>
          <cell r="E144">
            <v>0</v>
          </cell>
          <cell r="F144">
            <v>0</v>
          </cell>
          <cell r="G144">
            <v>0</v>
          </cell>
          <cell r="H144">
            <v>0.5</v>
          </cell>
          <cell r="I144">
            <v>0</v>
          </cell>
          <cell r="J144">
            <v>0</v>
          </cell>
          <cell r="K144">
            <v>0</v>
          </cell>
          <cell r="L144">
            <v>0.5</v>
          </cell>
          <cell r="M144">
            <v>0</v>
          </cell>
          <cell r="N144">
            <v>0</v>
          </cell>
          <cell r="O144">
            <v>1</v>
          </cell>
          <cell r="P144">
            <v>0</v>
          </cell>
          <cell r="Q144">
            <v>0</v>
          </cell>
          <cell r="R144">
            <v>0</v>
          </cell>
        </row>
        <row r="145">
          <cell r="C145" t="str">
            <v>GMO0006AU</v>
          </cell>
          <cell r="E145">
            <v>0</v>
          </cell>
          <cell r="F145">
            <v>0</v>
          </cell>
          <cell r="G145">
            <v>0</v>
          </cell>
          <cell r="H145">
            <v>0</v>
          </cell>
          <cell r="I145">
            <v>0</v>
          </cell>
          <cell r="J145">
            <v>0</v>
          </cell>
          <cell r="K145">
            <v>1</v>
          </cell>
          <cell r="L145">
            <v>0</v>
          </cell>
          <cell r="M145">
            <v>0</v>
          </cell>
          <cell r="N145">
            <v>0</v>
          </cell>
          <cell r="O145">
            <v>0</v>
          </cell>
          <cell r="P145">
            <v>0</v>
          </cell>
          <cell r="Q145">
            <v>0</v>
          </cell>
          <cell r="R145">
            <v>1</v>
          </cell>
        </row>
        <row r="146">
          <cell r="C146" t="str">
            <v>GSF0001AU</v>
          </cell>
          <cell r="E146">
            <v>0</v>
          </cell>
          <cell r="F146">
            <v>0</v>
          </cell>
          <cell r="G146">
            <v>0</v>
          </cell>
          <cell r="H146">
            <v>0</v>
          </cell>
          <cell r="I146">
            <v>0.9</v>
          </cell>
          <cell r="J146">
            <v>0</v>
          </cell>
          <cell r="K146">
            <v>0</v>
          </cell>
          <cell r="L146">
            <v>0.1</v>
          </cell>
          <cell r="M146">
            <v>0</v>
          </cell>
          <cell r="N146">
            <v>0</v>
          </cell>
          <cell r="O146">
            <v>0</v>
          </cell>
          <cell r="P146">
            <v>1</v>
          </cell>
          <cell r="Q146">
            <v>0</v>
          </cell>
          <cell r="R146">
            <v>0</v>
          </cell>
        </row>
        <row r="147">
          <cell r="C147" t="str">
            <v>GSF0002AU</v>
          </cell>
          <cell r="E147">
            <v>0</v>
          </cell>
          <cell r="F147">
            <v>0</v>
          </cell>
          <cell r="G147">
            <v>0</v>
          </cell>
          <cell r="H147">
            <v>0</v>
          </cell>
          <cell r="I147">
            <v>0.9</v>
          </cell>
          <cell r="J147">
            <v>0</v>
          </cell>
          <cell r="K147">
            <v>0</v>
          </cell>
          <cell r="L147">
            <v>0.1</v>
          </cell>
          <cell r="M147">
            <v>0</v>
          </cell>
          <cell r="N147">
            <v>0</v>
          </cell>
          <cell r="O147">
            <v>0</v>
          </cell>
          <cell r="P147">
            <v>1</v>
          </cell>
          <cell r="Q147">
            <v>0</v>
          </cell>
          <cell r="R147">
            <v>0</v>
          </cell>
        </row>
        <row r="148">
          <cell r="C148" t="str">
            <v>GSF0008AU</v>
          </cell>
          <cell r="E148">
            <v>0</v>
          </cell>
          <cell r="F148">
            <v>0</v>
          </cell>
          <cell r="G148">
            <v>0</v>
          </cell>
          <cell r="H148">
            <v>0</v>
          </cell>
          <cell r="I148">
            <v>0</v>
          </cell>
          <cell r="J148">
            <v>0</v>
          </cell>
          <cell r="K148">
            <v>0</v>
          </cell>
          <cell r="L148">
            <v>1</v>
          </cell>
          <cell r="M148">
            <v>0</v>
          </cell>
          <cell r="N148">
            <v>1</v>
          </cell>
          <cell r="O148">
            <v>0</v>
          </cell>
          <cell r="P148">
            <v>0</v>
          </cell>
          <cell r="Q148">
            <v>0</v>
          </cell>
          <cell r="R148">
            <v>0</v>
          </cell>
        </row>
        <row r="149">
          <cell r="C149" t="str">
            <v>GTU0008AU</v>
          </cell>
          <cell r="E149">
            <v>0</v>
          </cell>
          <cell r="F149">
            <v>0</v>
          </cell>
          <cell r="G149">
            <v>0</v>
          </cell>
          <cell r="H149">
            <v>0</v>
          </cell>
          <cell r="I149">
            <v>0.9</v>
          </cell>
          <cell r="J149">
            <v>0</v>
          </cell>
          <cell r="K149">
            <v>0</v>
          </cell>
          <cell r="L149">
            <v>0.1</v>
          </cell>
          <cell r="M149">
            <v>0</v>
          </cell>
          <cell r="N149">
            <v>0</v>
          </cell>
          <cell r="O149">
            <v>0</v>
          </cell>
          <cell r="P149">
            <v>1</v>
          </cell>
          <cell r="Q149">
            <v>0</v>
          </cell>
          <cell r="R149">
            <v>0</v>
          </cell>
        </row>
        <row r="150">
          <cell r="C150" t="str">
            <v>GTU0102AU</v>
          </cell>
          <cell r="E150">
            <v>0</v>
          </cell>
          <cell r="F150">
            <v>0</v>
          </cell>
          <cell r="G150">
            <v>0</v>
          </cell>
          <cell r="H150">
            <v>0</v>
          </cell>
          <cell r="I150">
            <v>0</v>
          </cell>
          <cell r="J150">
            <v>0</v>
          </cell>
          <cell r="K150">
            <v>0</v>
          </cell>
          <cell r="L150">
            <v>0.1</v>
          </cell>
          <cell r="M150">
            <v>0</v>
          </cell>
          <cell r="N150">
            <v>0</v>
          </cell>
          <cell r="O150">
            <v>0</v>
          </cell>
          <cell r="P150">
            <v>1</v>
          </cell>
          <cell r="Q150">
            <v>0</v>
          </cell>
          <cell r="R150">
            <v>0</v>
          </cell>
        </row>
        <row r="151">
          <cell r="C151" t="str">
            <v>HBC0008AU</v>
          </cell>
          <cell r="E151">
            <v>0</v>
          </cell>
          <cell r="F151">
            <v>0</v>
          </cell>
          <cell r="G151">
            <v>0</v>
          </cell>
          <cell r="H151">
            <v>0</v>
          </cell>
          <cell r="I151">
            <v>0</v>
          </cell>
          <cell r="J151">
            <v>0.8</v>
          </cell>
          <cell r="K151">
            <v>0</v>
          </cell>
          <cell r="L151">
            <v>0.15</v>
          </cell>
          <cell r="M151">
            <v>0</v>
          </cell>
          <cell r="N151">
            <v>0</v>
          </cell>
          <cell r="O151">
            <v>0</v>
          </cell>
          <cell r="P151">
            <v>0</v>
          </cell>
          <cell r="Q151">
            <v>1</v>
          </cell>
          <cell r="R151">
            <v>0</v>
          </cell>
        </row>
        <row r="152">
          <cell r="C152" t="str">
            <v>HBC0011AU</v>
          </cell>
          <cell r="E152">
            <v>0</v>
          </cell>
          <cell r="F152">
            <v>0</v>
          </cell>
          <cell r="G152">
            <v>0</v>
          </cell>
          <cell r="H152">
            <v>0.6</v>
          </cell>
          <cell r="I152">
            <v>0</v>
          </cell>
          <cell r="J152">
            <v>0</v>
          </cell>
          <cell r="K152">
            <v>0</v>
          </cell>
          <cell r="L152">
            <v>0.3</v>
          </cell>
          <cell r="M152">
            <v>0</v>
          </cell>
          <cell r="N152">
            <v>0</v>
          </cell>
          <cell r="O152">
            <v>1</v>
          </cell>
          <cell r="P152">
            <v>0</v>
          </cell>
          <cell r="Q152">
            <v>0</v>
          </cell>
          <cell r="R152">
            <v>0</v>
          </cell>
        </row>
        <row r="153">
          <cell r="C153" t="str">
            <v>HFL0108AU</v>
          </cell>
          <cell r="E153">
            <v>0</v>
          </cell>
          <cell r="F153">
            <v>0</v>
          </cell>
          <cell r="G153">
            <v>0</v>
          </cell>
          <cell r="H153">
            <v>0</v>
          </cell>
          <cell r="I153">
            <v>0</v>
          </cell>
          <cell r="J153">
            <v>0</v>
          </cell>
          <cell r="K153">
            <v>0</v>
          </cell>
          <cell r="L153">
            <v>1</v>
          </cell>
          <cell r="M153">
            <v>0</v>
          </cell>
          <cell r="N153">
            <v>0</v>
          </cell>
          <cell r="O153">
            <v>0</v>
          </cell>
          <cell r="P153">
            <v>1</v>
          </cell>
          <cell r="Q153">
            <v>0</v>
          </cell>
          <cell r="R153">
            <v>0</v>
          </cell>
        </row>
        <row r="154">
          <cell r="C154" t="str">
            <v>HGI0004AU</v>
          </cell>
          <cell r="E154">
            <v>0</v>
          </cell>
          <cell r="F154">
            <v>0</v>
          </cell>
          <cell r="G154">
            <v>0</v>
          </cell>
          <cell r="H154">
            <v>0</v>
          </cell>
          <cell r="I154">
            <v>0</v>
          </cell>
          <cell r="J154">
            <v>0</v>
          </cell>
          <cell r="K154">
            <v>0</v>
          </cell>
          <cell r="L154">
            <v>0.2</v>
          </cell>
          <cell r="M154">
            <v>0</v>
          </cell>
          <cell r="N154">
            <v>1</v>
          </cell>
          <cell r="O154">
            <v>0</v>
          </cell>
          <cell r="P154">
            <v>0</v>
          </cell>
          <cell r="Q154">
            <v>0</v>
          </cell>
          <cell r="R154">
            <v>0</v>
          </cell>
        </row>
        <row r="155">
          <cell r="C155" t="str">
            <v>HHA0007AU</v>
          </cell>
          <cell r="E155">
            <v>0</v>
          </cell>
          <cell r="F155">
            <v>0</v>
          </cell>
          <cell r="G155">
            <v>0</v>
          </cell>
          <cell r="H155">
            <v>0</v>
          </cell>
          <cell r="I155">
            <v>0</v>
          </cell>
          <cell r="J155">
            <v>0</v>
          </cell>
          <cell r="K155">
            <v>0</v>
          </cell>
          <cell r="L155">
            <v>0.05</v>
          </cell>
          <cell r="M155">
            <v>0</v>
          </cell>
          <cell r="N155">
            <v>0</v>
          </cell>
          <cell r="O155">
            <v>0.02</v>
          </cell>
          <cell r="P155">
            <v>1</v>
          </cell>
          <cell r="Q155">
            <v>0</v>
          </cell>
          <cell r="R155">
            <v>0</v>
          </cell>
        </row>
        <row r="156">
          <cell r="C156" t="str">
            <v>HML0016AU</v>
          </cell>
          <cell r="E156">
            <v>0</v>
          </cell>
          <cell r="F156">
            <v>0</v>
          </cell>
          <cell r="G156">
            <v>0</v>
          </cell>
          <cell r="H156">
            <v>0</v>
          </cell>
          <cell r="I156">
            <v>0</v>
          </cell>
          <cell r="J156">
            <v>0.9</v>
          </cell>
          <cell r="K156">
            <v>0</v>
          </cell>
          <cell r="L156">
            <v>0.1</v>
          </cell>
          <cell r="M156">
            <v>0</v>
          </cell>
          <cell r="N156">
            <v>0</v>
          </cell>
          <cell r="O156">
            <v>0</v>
          </cell>
          <cell r="P156">
            <v>0</v>
          </cell>
          <cell r="Q156">
            <v>1</v>
          </cell>
          <cell r="R156">
            <v>0</v>
          </cell>
        </row>
        <row r="157">
          <cell r="C157" t="str">
            <v>HOW0016AU</v>
          </cell>
          <cell r="E157">
            <v>0</v>
          </cell>
          <cell r="F157">
            <v>0</v>
          </cell>
          <cell r="G157">
            <v>0</v>
          </cell>
          <cell r="H157">
            <v>0.8</v>
          </cell>
          <cell r="I157">
            <v>0</v>
          </cell>
          <cell r="J157">
            <v>0</v>
          </cell>
          <cell r="K157">
            <v>0</v>
          </cell>
          <cell r="L157">
            <v>0.2</v>
          </cell>
          <cell r="M157">
            <v>0</v>
          </cell>
          <cell r="N157">
            <v>0</v>
          </cell>
          <cell r="O157">
            <v>1</v>
          </cell>
          <cell r="P157">
            <v>0</v>
          </cell>
          <cell r="Q157">
            <v>0</v>
          </cell>
          <cell r="R157">
            <v>0</v>
          </cell>
        </row>
        <row r="158">
          <cell r="C158" t="str">
            <v>HOW0019AU</v>
          </cell>
          <cell r="E158">
            <v>0</v>
          </cell>
          <cell r="F158">
            <v>0</v>
          </cell>
          <cell r="G158">
            <v>0</v>
          </cell>
          <cell r="H158">
            <v>0.8</v>
          </cell>
          <cell r="I158">
            <v>0</v>
          </cell>
          <cell r="J158">
            <v>0</v>
          </cell>
          <cell r="K158">
            <v>0</v>
          </cell>
          <cell r="L158">
            <v>0.2</v>
          </cell>
          <cell r="M158">
            <v>0</v>
          </cell>
          <cell r="N158">
            <v>0</v>
          </cell>
          <cell r="O158">
            <v>1</v>
          </cell>
          <cell r="P158">
            <v>0</v>
          </cell>
          <cell r="Q158">
            <v>0</v>
          </cell>
          <cell r="R158">
            <v>0</v>
          </cell>
        </row>
        <row r="159">
          <cell r="C159" t="str">
            <v>HOW0026AU</v>
          </cell>
          <cell r="E159">
            <v>0</v>
          </cell>
          <cell r="F159">
            <v>0</v>
          </cell>
          <cell r="G159">
            <v>0</v>
          </cell>
          <cell r="H159">
            <v>0.85</v>
          </cell>
          <cell r="I159">
            <v>0</v>
          </cell>
          <cell r="J159">
            <v>0</v>
          </cell>
          <cell r="K159">
            <v>0</v>
          </cell>
          <cell r="L159">
            <v>0.15</v>
          </cell>
          <cell r="M159">
            <v>0</v>
          </cell>
          <cell r="N159">
            <v>0</v>
          </cell>
          <cell r="O159">
            <v>1</v>
          </cell>
          <cell r="P159">
            <v>0</v>
          </cell>
          <cell r="Q159">
            <v>0</v>
          </cell>
          <cell r="R159">
            <v>0</v>
          </cell>
        </row>
        <row r="160">
          <cell r="C160" t="str">
            <v>HOW0034AU</v>
          </cell>
          <cell r="E160">
            <v>0</v>
          </cell>
          <cell r="F160">
            <v>0</v>
          </cell>
          <cell r="G160">
            <v>0</v>
          </cell>
          <cell r="H160">
            <v>0.85</v>
          </cell>
          <cell r="I160">
            <v>0</v>
          </cell>
          <cell r="J160">
            <v>0</v>
          </cell>
          <cell r="K160">
            <v>0</v>
          </cell>
          <cell r="L160">
            <v>0.15</v>
          </cell>
          <cell r="M160">
            <v>0</v>
          </cell>
          <cell r="N160">
            <v>0</v>
          </cell>
          <cell r="O160">
            <v>1</v>
          </cell>
          <cell r="P160">
            <v>0</v>
          </cell>
          <cell r="Q160">
            <v>0</v>
          </cell>
          <cell r="R160">
            <v>0</v>
          </cell>
        </row>
        <row r="161">
          <cell r="C161" t="str">
            <v>HOW0052AU</v>
          </cell>
          <cell r="E161">
            <v>0</v>
          </cell>
          <cell r="F161">
            <v>0</v>
          </cell>
          <cell r="G161">
            <v>0</v>
          </cell>
          <cell r="H161">
            <v>0</v>
          </cell>
          <cell r="I161">
            <v>0</v>
          </cell>
          <cell r="J161">
            <v>0</v>
          </cell>
          <cell r="K161">
            <v>0</v>
          </cell>
          <cell r="L161">
            <v>1</v>
          </cell>
          <cell r="M161">
            <v>0</v>
          </cell>
          <cell r="N161">
            <v>1</v>
          </cell>
          <cell r="O161">
            <v>0</v>
          </cell>
          <cell r="P161">
            <v>0</v>
          </cell>
          <cell r="Q161">
            <v>0</v>
          </cell>
          <cell r="R161">
            <v>0</v>
          </cell>
        </row>
        <row r="162">
          <cell r="C162" t="str">
            <v>HOW0062AU</v>
          </cell>
          <cell r="E162">
            <v>0</v>
          </cell>
          <cell r="F162">
            <v>0</v>
          </cell>
          <cell r="G162">
            <v>0</v>
          </cell>
          <cell r="H162">
            <v>0</v>
          </cell>
          <cell r="I162">
            <v>0</v>
          </cell>
          <cell r="J162">
            <v>0</v>
          </cell>
          <cell r="K162">
            <v>0</v>
          </cell>
          <cell r="L162">
            <v>0</v>
          </cell>
          <cell r="M162">
            <v>1</v>
          </cell>
          <cell r="N162">
            <v>0</v>
          </cell>
          <cell r="O162">
            <v>0</v>
          </cell>
          <cell r="P162">
            <v>0</v>
          </cell>
          <cell r="Q162">
            <v>0</v>
          </cell>
          <cell r="R162">
            <v>0</v>
          </cell>
        </row>
        <row r="163">
          <cell r="C163" t="str">
            <v>HOW0098AU</v>
          </cell>
          <cell r="E163">
            <v>0</v>
          </cell>
          <cell r="F163">
            <v>0.9</v>
          </cell>
          <cell r="G163">
            <v>0.9</v>
          </cell>
          <cell r="H163">
            <v>0</v>
          </cell>
          <cell r="I163">
            <v>0</v>
          </cell>
          <cell r="J163">
            <v>0</v>
          </cell>
          <cell r="K163">
            <v>0</v>
          </cell>
          <cell r="L163">
            <v>0.1</v>
          </cell>
          <cell r="M163">
            <v>1</v>
          </cell>
          <cell r="N163">
            <v>1</v>
          </cell>
          <cell r="O163">
            <v>0</v>
          </cell>
          <cell r="P163">
            <v>0</v>
          </cell>
          <cell r="Q163">
            <v>0</v>
          </cell>
          <cell r="R163">
            <v>0</v>
          </cell>
        </row>
        <row r="164">
          <cell r="C164" t="str">
            <v>HOW0121AU</v>
          </cell>
          <cell r="E164">
            <v>0</v>
          </cell>
          <cell r="F164">
            <v>0</v>
          </cell>
          <cell r="G164">
            <v>0</v>
          </cell>
          <cell r="H164">
            <v>0.8</v>
          </cell>
          <cell r="I164">
            <v>0</v>
          </cell>
          <cell r="J164">
            <v>0</v>
          </cell>
          <cell r="K164">
            <v>0</v>
          </cell>
          <cell r="L164">
            <v>0.2</v>
          </cell>
          <cell r="M164">
            <v>0</v>
          </cell>
          <cell r="N164">
            <v>0</v>
          </cell>
          <cell r="O164">
            <v>1</v>
          </cell>
          <cell r="P164">
            <v>0</v>
          </cell>
          <cell r="Q164">
            <v>0.05</v>
          </cell>
          <cell r="R164">
            <v>0</v>
          </cell>
        </row>
        <row r="165">
          <cell r="C165" t="str">
            <v>IML0001AU</v>
          </cell>
          <cell r="E165">
            <v>0</v>
          </cell>
          <cell r="F165">
            <v>0</v>
          </cell>
          <cell r="G165">
            <v>0</v>
          </cell>
          <cell r="H165">
            <v>0.8</v>
          </cell>
          <cell r="I165">
            <v>0</v>
          </cell>
          <cell r="J165">
            <v>0</v>
          </cell>
          <cell r="K165">
            <v>0</v>
          </cell>
          <cell r="L165">
            <v>0.2</v>
          </cell>
          <cell r="M165">
            <v>0</v>
          </cell>
          <cell r="N165">
            <v>0</v>
          </cell>
          <cell r="O165">
            <v>1</v>
          </cell>
          <cell r="P165">
            <v>0</v>
          </cell>
          <cell r="Q165">
            <v>0</v>
          </cell>
          <cell r="R165">
            <v>0</v>
          </cell>
        </row>
        <row r="166">
          <cell r="C166" t="str">
            <v>IML0002AU</v>
          </cell>
          <cell r="E166">
            <v>0</v>
          </cell>
          <cell r="F166">
            <v>0</v>
          </cell>
          <cell r="G166">
            <v>0</v>
          </cell>
          <cell r="H166">
            <v>0.9</v>
          </cell>
          <cell r="I166">
            <v>0</v>
          </cell>
          <cell r="J166">
            <v>0</v>
          </cell>
          <cell r="K166">
            <v>0</v>
          </cell>
          <cell r="L166">
            <v>0.1</v>
          </cell>
          <cell r="M166">
            <v>0</v>
          </cell>
          <cell r="N166">
            <v>0</v>
          </cell>
          <cell r="O166">
            <v>1</v>
          </cell>
          <cell r="P166">
            <v>0</v>
          </cell>
          <cell r="Q166">
            <v>0</v>
          </cell>
          <cell r="R166">
            <v>0</v>
          </cell>
        </row>
        <row r="167">
          <cell r="C167" t="str">
            <v>IML0003AU</v>
          </cell>
          <cell r="E167">
            <v>0</v>
          </cell>
          <cell r="F167">
            <v>0</v>
          </cell>
          <cell r="G167">
            <v>0</v>
          </cell>
          <cell r="H167">
            <v>0.8</v>
          </cell>
          <cell r="I167">
            <v>0</v>
          </cell>
          <cell r="J167">
            <v>0</v>
          </cell>
          <cell r="K167">
            <v>0</v>
          </cell>
          <cell r="L167">
            <v>0.2</v>
          </cell>
          <cell r="M167">
            <v>0</v>
          </cell>
          <cell r="N167">
            <v>0</v>
          </cell>
          <cell r="O167">
            <v>1</v>
          </cell>
          <cell r="P167">
            <v>0</v>
          </cell>
          <cell r="Q167">
            <v>0</v>
          </cell>
          <cell r="R167">
            <v>0</v>
          </cell>
        </row>
        <row r="168">
          <cell r="C168" t="str">
            <v>IML0004AU</v>
          </cell>
          <cell r="E168">
            <v>0</v>
          </cell>
          <cell r="F168">
            <v>0</v>
          </cell>
          <cell r="G168">
            <v>0</v>
          </cell>
          <cell r="H168">
            <v>0.8</v>
          </cell>
          <cell r="I168">
            <v>0</v>
          </cell>
          <cell r="J168">
            <v>0</v>
          </cell>
          <cell r="K168">
            <v>0</v>
          </cell>
          <cell r="L168">
            <v>0.2</v>
          </cell>
          <cell r="M168">
            <v>0</v>
          </cell>
          <cell r="N168">
            <v>0</v>
          </cell>
          <cell r="O168">
            <v>1</v>
          </cell>
          <cell r="P168">
            <v>0</v>
          </cell>
          <cell r="Q168">
            <v>0</v>
          </cell>
          <cell r="R168">
            <v>0</v>
          </cell>
        </row>
        <row r="169">
          <cell r="C169" t="str">
            <v>IML0005AU</v>
          </cell>
          <cell r="E169">
            <v>0</v>
          </cell>
          <cell r="F169">
            <v>0</v>
          </cell>
          <cell r="G169">
            <v>0</v>
          </cell>
          <cell r="H169">
            <v>0.5</v>
          </cell>
          <cell r="I169">
            <v>0</v>
          </cell>
          <cell r="J169">
            <v>0</v>
          </cell>
          <cell r="K169">
            <v>0</v>
          </cell>
          <cell r="L169">
            <v>0.5</v>
          </cell>
          <cell r="M169">
            <v>0</v>
          </cell>
          <cell r="N169">
            <v>0</v>
          </cell>
          <cell r="O169">
            <v>1</v>
          </cell>
          <cell r="P169">
            <v>0</v>
          </cell>
          <cell r="Q169">
            <v>0</v>
          </cell>
          <cell r="R169">
            <v>0</v>
          </cell>
        </row>
        <row r="170">
          <cell r="C170" t="str">
            <v>IOF0045AU</v>
          </cell>
          <cell r="E170">
            <v>0</v>
          </cell>
          <cell r="F170">
            <v>0</v>
          </cell>
          <cell r="G170">
            <v>0</v>
          </cell>
          <cell r="H170">
            <v>0</v>
          </cell>
          <cell r="I170">
            <v>0.5</v>
          </cell>
          <cell r="J170">
            <v>0</v>
          </cell>
          <cell r="K170">
            <v>0</v>
          </cell>
          <cell r="L170">
            <v>0.5</v>
          </cell>
          <cell r="M170">
            <v>0</v>
          </cell>
          <cell r="N170">
            <v>0</v>
          </cell>
          <cell r="O170">
            <v>0</v>
          </cell>
          <cell r="P170">
            <v>1</v>
          </cell>
          <cell r="Q170">
            <v>0</v>
          </cell>
          <cell r="R170">
            <v>0</v>
          </cell>
        </row>
        <row r="171">
          <cell r="C171" t="str">
            <v>IOF0046AU</v>
          </cell>
          <cell r="E171">
            <v>0</v>
          </cell>
          <cell r="F171">
            <v>0.8</v>
          </cell>
          <cell r="G171">
            <v>0</v>
          </cell>
          <cell r="H171">
            <v>0</v>
          </cell>
          <cell r="I171">
            <v>0</v>
          </cell>
          <cell r="J171">
            <v>0</v>
          </cell>
          <cell r="K171">
            <v>0</v>
          </cell>
          <cell r="L171">
            <v>0.2</v>
          </cell>
          <cell r="M171">
            <v>1</v>
          </cell>
          <cell r="N171">
            <v>0</v>
          </cell>
          <cell r="O171">
            <v>0</v>
          </cell>
          <cell r="P171">
            <v>0</v>
          </cell>
          <cell r="Q171">
            <v>0</v>
          </cell>
          <cell r="R171">
            <v>0</v>
          </cell>
        </row>
        <row r="172">
          <cell r="C172" t="str">
            <v>IOF0048AU</v>
          </cell>
          <cell r="E172">
            <v>0</v>
          </cell>
          <cell r="F172">
            <v>0</v>
          </cell>
          <cell r="G172">
            <v>0</v>
          </cell>
          <cell r="H172">
            <v>0.9</v>
          </cell>
          <cell r="I172">
            <v>0</v>
          </cell>
          <cell r="J172">
            <v>0</v>
          </cell>
          <cell r="K172">
            <v>0</v>
          </cell>
          <cell r="L172">
            <v>0.1</v>
          </cell>
          <cell r="M172">
            <v>0</v>
          </cell>
          <cell r="N172">
            <v>0</v>
          </cell>
          <cell r="O172">
            <v>1</v>
          </cell>
          <cell r="P172">
            <v>0</v>
          </cell>
          <cell r="Q172">
            <v>0</v>
          </cell>
          <cell r="R172">
            <v>0</v>
          </cell>
        </row>
        <row r="173">
          <cell r="C173" t="str">
            <v>IOF0078AU</v>
          </cell>
          <cell r="E173">
            <v>0</v>
          </cell>
          <cell r="F173">
            <v>0</v>
          </cell>
          <cell r="G173">
            <v>0</v>
          </cell>
          <cell r="H173">
            <v>0.9</v>
          </cell>
          <cell r="I173">
            <v>0</v>
          </cell>
          <cell r="J173">
            <v>0</v>
          </cell>
          <cell r="K173">
            <v>0</v>
          </cell>
          <cell r="L173">
            <v>0.1</v>
          </cell>
          <cell r="M173">
            <v>0</v>
          </cell>
          <cell r="N173">
            <v>0</v>
          </cell>
          <cell r="O173">
            <v>1</v>
          </cell>
          <cell r="P173">
            <v>0</v>
          </cell>
          <cell r="Q173">
            <v>0</v>
          </cell>
          <cell r="R173">
            <v>0</v>
          </cell>
        </row>
        <row r="174">
          <cell r="C174" t="str">
            <v>IOF0081AU</v>
          </cell>
          <cell r="E174">
            <v>0</v>
          </cell>
          <cell r="F174">
            <v>0</v>
          </cell>
          <cell r="G174">
            <v>0</v>
          </cell>
          <cell r="H174">
            <v>0</v>
          </cell>
          <cell r="I174">
            <v>0</v>
          </cell>
          <cell r="J174">
            <v>0.85</v>
          </cell>
          <cell r="K174">
            <v>0</v>
          </cell>
          <cell r="L174">
            <v>0.15</v>
          </cell>
          <cell r="M174">
            <v>0</v>
          </cell>
          <cell r="N174">
            <v>0</v>
          </cell>
          <cell r="O174">
            <v>0</v>
          </cell>
          <cell r="P174">
            <v>0</v>
          </cell>
          <cell r="Q174">
            <v>1</v>
          </cell>
          <cell r="R174">
            <v>0</v>
          </cell>
        </row>
        <row r="175">
          <cell r="C175" t="str">
            <v>IOF0090AU</v>
          </cell>
          <cell r="E175">
            <v>0</v>
          </cell>
          <cell r="F175">
            <v>0.15</v>
          </cell>
          <cell r="G175">
            <v>0.15</v>
          </cell>
          <cell r="H175">
            <v>0.1</v>
          </cell>
          <cell r="I175">
            <v>0.15</v>
          </cell>
          <cell r="J175">
            <v>0</v>
          </cell>
          <cell r="K175">
            <v>0</v>
          </cell>
          <cell r="L175">
            <v>0.15</v>
          </cell>
          <cell r="M175">
            <v>0.4</v>
          </cell>
          <cell r="N175">
            <v>0.4</v>
          </cell>
          <cell r="O175">
            <v>0.35</v>
          </cell>
          <cell r="P175">
            <v>0.4</v>
          </cell>
          <cell r="Q175">
            <v>0.2</v>
          </cell>
          <cell r="R175">
            <v>0.2</v>
          </cell>
        </row>
        <row r="176">
          <cell r="C176" t="str">
            <v>IOF0091AU</v>
          </cell>
          <cell r="E176">
            <v>1</v>
          </cell>
          <cell r="F176">
            <v>0</v>
          </cell>
          <cell r="G176">
            <v>0</v>
          </cell>
          <cell r="H176">
            <v>0</v>
          </cell>
          <cell r="I176">
            <v>0</v>
          </cell>
          <cell r="J176">
            <v>0</v>
          </cell>
          <cell r="K176">
            <v>0</v>
          </cell>
          <cell r="L176">
            <v>1</v>
          </cell>
          <cell r="M176">
            <v>0</v>
          </cell>
          <cell r="N176">
            <v>0</v>
          </cell>
          <cell r="O176">
            <v>0</v>
          </cell>
          <cell r="P176">
            <v>0</v>
          </cell>
          <cell r="Q176">
            <v>0</v>
          </cell>
          <cell r="R176">
            <v>0</v>
          </cell>
        </row>
        <row r="177">
          <cell r="C177" t="str">
            <v>IOF0092AU</v>
          </cell>
          <cell r="E177">
            <v>0</v>
          </cell>
          <cell r="F177">
            <v>0</v>
          </cell>
          <cell r="G177">
            <v>0</v>
          </cell>
          <cell r="H177">
            <v>0.9</v>
          </cell>
          <cell r="I177">
            <v>0</v>
          </cell>
          <cell r="J177">
            <v>0</v>
          </cell>
          <cell r="K177">
            <v>0</v>
          </cell>
          <cell r="L177">
            <v>0.1</v>
          </cell>
          <cell r="M177">
            <v>0</v>
          </cell>
          <cell r="N177">
            <v>0</v>
          </cell>
          <cell r="O177">
            <v>1</v>
          </cell>
          <cell r="P177">
            <v>0</v>
          </cell>
          <cell r="Q177">
            <v>0</v>
          </cell>
          <cell r="R177">
            <v>0</v>
          </cell>
        </row>
        <row r="178">
          <cell r="C178" t="str">
            <v>IOF0093AU</v>
          </cell>
          <cell r="E178">
            <v>0</v>
          </cell>
          <cell r="F178">
            <v>0.05</v>
          </cell>
          <cell r="G178">
            <v>0.05</v>
          </cell>
          <cell r="H178">
            <v>0.15</v>
          </cell>
          <cell r="I178">
            <v>0.15</v>
          </cell>
          <cell r="J178">
            <v>0</v>
          </cell>
          <cell r="K178">
            <v>0</v>
          </cell>
          <cell r="L178">
            <v>0.15</v>
          </cell>
          <cell r="M178">
            <v>0.3</v>
          </cell>
          <cell r="N178">
            <v>0.3</v>
          </cell>
          <cell r="O178">
            <v>0.35</v>
          </cell>
          <cell r="P178">
            <v>0.4</v>
          </cell>
          <cell r="Q178">
            <v>0.2</v>
          </cell>
          <cell r="R178">
            <v>0.2</v>
          </cell>
        </row>
        <row r="179">
          <cell r="C179" t="str">
            <v>IOF0094AU</v>
          </cell>
          <cell r="E179">
            <v>0.2</v>
          </cell>
          <cell r="F179">
            <v>0.35</v>
          </cell>
          <cell r="G179">
            <v>0</v>
          </cell>
          <cell r="H179">
            <v>0</v>
          </cell>
          <cell r="I179">
            <v>0</v>
          </cell>
          <cell r="J179">
            <v>0</v>
          </cell>
          <cell r="K179">
            <v>0</v>
          </cell>
          <cell r="L179">
            <v>0.45</v>
          </cell>
          <cell r="M179">
            <v>0.6</v>
          </cell>
          <cell r="N179">
            <v>0</v>
          </cell>
          <cell r="O179">
            <v>0.15</v>
          </cell>
          <cell r="P179">
            <v>0.15</v>
          </cell>
          <cell r="Q179">
            <v>0.15</v>
          </cell>
          <cell r="R179">
            <v>0.15</v>
          </cell>
        </row>
        <row r="180">
          <cell r="C180" t="str">
            <v>IOF0095AU</v>
          </cell>
          <cell r="E180">
            <v>0.1</v>
          </cell>
          <cell r="F180">
            <v>0.3</v>
          </cell>
          <cell r="G180">
            <v>0.3</v>
          </cell>
          <cell r="H180">
            <v>0</v>
          </cell>
          <cell r="I180">
            <v>0</v>
          </cell>
          <cell r="J180">
            <v>0</v>
          </cell>
          <cell r="K180">
            <v>0</v>
          </cell>
          <cell r="L180">
            <v>0.35</v>
          </cell>
          <cell r="M180">
            <v>0.55000000000000004</v>
          </cell>
          <cell r="N180">
            <v>0.55000000000000004</v>
          </cell>
          <cell r="O180">
            <v>0.2</v>
          </cell>
          <cell r="P180">
            <v>0.25</v>
          </cell>
          <cell r="Q180">
            <v>0.2</v>
          </cell>
          <cell r="R180">
            <v>0.2</v>
          </cell>
        </row>
        <row r="181">
          <cell r="C181" t="str">
            <v>IOF0096AU</v>
          </cell>
          <cell r="E181">
            <v>0</v>
          </cell>
          <cell r="F181">
            <v>0.25</v>
          </cell>
          <cell r="G181">
            <v>0.25</v>
          </cell>
          <cell r="H181">
            <v>0</v>
          </cell>
          <cell r="I181">
            <v>0</v>
          </cell>
          <cell r="J181">
            <v>0</v>
          </cell>
          <cell r="K181">
            <v>0</v>
          </cell>
          <cell r="L181">
            <v>0.25</v>
          </cell>
          <cell r="M181">
            <v>0.75</v>
          </cell>
          <cell r="N181">
            <v>0.75</v>
          </cell>
          <cell r="O181">
            <v>0</v>
          </cell>
          <cell r="P181">
            <v>0</v>
          </cell>
          <cell r="Q181">
            <v>0</v>
          </cell>
          <cell r="R181">
            <v>0</v>
          </cell>
        </row>
        <row r="182">
          <cell r="C182" t="str">
            <v>IOF0097AU</v>
          </cell>
          <cell r="E182">
            <v>0</v>
          </cell>
          <cell r="F182">
            <v>0</v>
          </cell>
          <cell r="G182">
            <v>0</v>
          </cell>
          <cell r="H182">
            <v>0.2</v>
          </cell>
          <cell r="I182">
            <v>0.25</v>
          </cell>
          <cell r="J182">
            <v>0</v>
          </cell>
          <cell r="K182">
            <v>0</v>
          </cell>
          <cell r="L182">
            <v>0.15</v>
          </cell>
          <cell r="M182">
            <v>0.2</v>
          </cell>
          <cell r="N182">
            <v>0.2</v>
          </cell>
          <cell r="O182">
            <v>0.45</v>
          </cell>
          <cell r="P182">
            <v>0.5</v>
          </cell>
          <cell r="Q182">
            <v>0.25</v>
          </cell>
          <cell r="R182">
            <v>0.25</v>
          </cell>
        </row>
        <row r="183">
          <cell r="C183" t="str">
            <v>IOF0098AU</v>
          </cell>
          <cell r="E183">
            <v>0</v>
          </cell>
          <cell r="F183">
            <v>0</v>
          </cell>
          <cell r="G183">
            <v>0</v>
          </cell>
          <cell r="H183">
            <v>0</v>
          </cell>
          <cell r="I183">
            <v>0.9</v>
          </cell>
          <cell r="J183">
            <v>0</v>
          </cell>
          <cell r="K183">
            <v>0</v>
          </cell>
          <cell r="L183">
            <v>0.1</v>
          </cell>
          <cell r="M183">
            <v>0</v>
          </cell>
          <cell r="N183">
            <v>0</v>
          </cell>
          <cell r="O183">
            <v>0</v>
          </cell>
          <cell r="P183">
            <v>1</v>
          </cell>
          <cell r="Q183">
            <v>0</v>
          </cell>
          <cell r="R183">
            <v>0</v>
          </cell>
        </row>
        <row r="184">
          <cell r="C184" t="str">
            <v>IOF0145AU</v>
          </cell>
          <cell r="E184">
            <v>0</v>
          </cell>
          <cell r="F184">
            <v>0</v>
          </cell>
          <cell r="G184">
            <v>0</v>
          </cell>
          <cell r="H184">
            <v>0</v>
          </cell>
          <cell r="I184">
            <v>0</v>
          </cell>
          <cell r="J184">
            <v>0</v>
          </cell>
          <cell r="K184">
            <v>0</v>
          </cell>
          <cell r="L184">
            <v>0.2</v>
          </cell>
          <cell r="M184">
            <v>1</v>
          </cell>
          <cell r="N184">
            <v>0</v>
          </cell>
          <cell r="O184">
            <v>0</v>
          </cell>
          <cell r="P184">
            <v>0</v>
          </cell>
          <cell r="Q184">
            <v>0</v>
          </cell>
          <cell r="R184">
            <v>0</v>
          </cell>
        </row>
        <row r="185">
          <cell r="C185" t="str">
            <v>IOF0184AU</v>
          </cell>
          <cell r="E185">
            <v>0</v>
          </cell>
          <cell r="F185">
            <v>0</v>
          </cell>
          <cell r="G185">
            <v>0</v>
          </cell>
          <cell r="H185">
            <v>0</v>
          </cell>
          <cell r="I185">
            <v>0.85</v>
          </cell>
          <cell r="J185">
            <v>0</v>
          </cell>
          <cell r="K185">
            <v>0</v>
          </cell>
          <cell r="L185">
            <v>0.15</v>
          </cell>
          <cell r="M185">
            <v>0</v>
          </cell>
          <cell r="N185">
            <v>0</v>
          </cell>
          <cell r="O185">
            <v>0</v>
          </cell>
          <cell r="P185">
            <v>1</v>
          </cell>
          <cell r="Q185">
            <v>0</v>
          </cell>
          <cell r="R185">
            <v>0</v>
          </cell>
        </row>
        <row r="186">
          <cell r="C186" t="str">
            <v>IOF0206AU</v>
          </cell>
          <cell r="E186">
            <v>0</v>
          </cell>
          <cell r="F186">
            <v>0</v>
          </cell>
          <cell r="G186">
            <v>0</v>
          </cell>
          <cell r="H186">
            <v>0.9</v>
          </cell>
          <cell r="I186">
            <v>0</v>
          </cell>
          <cell r="J186">
            <v>0</v>
          </cell>
          <cell r="K186">
            <v>0</v>
          </cell>
          <cell r="L186">
            <v>0.1</v>
          </cell>
          <cell r="M186">
            <v>0</v>
          </cell>
          <cell r="N186">
            <v>0</v>
          </cell>
          <cell r="O186">
            <v>1</v>
          </cell>
          <cell r="P186">
            <v>0</v>
          </cell>
          <cell r="Q186">
            <v>0</v>
          </cell>
          <cell r="R186">
            <v>0</v>
          </cell>
        </row>
        <row r="187">
          <cell r="C187" t="str">
            <v>IOF0253AU</v>
          </cell>
          <cell r="E187">
            <v>0.1</v>
          </cell>
          <cell r="F187">
            <v>0.35</v>
          </cell>
          <cell r="G187">
            <v>0.35</v>
          </cell>
          <cell r="H187">
            <v>0</v>
          </cell>
          <cell r="I187">
            <v>0</v>
          </cell>
          <cell r="J187">
            <v>0</v>
          </cell>
          <cell r="K187">
            <v>0</v>
          </cell>
          <cell r="L187">
            <v>0.35</v>
          </cell>
          <cell r="M187">
            <v>0.6</v>
          </cell>
          <cell r="N187">
            <v>0.6</v>
          </cell>
          <cell r="O187">
            <v>0.2</v>
          </cell>
          <cell r="P187">
            <v>0.2</v>
          </cell>
          <cell r="Q187">
            <v>0.2</v>
          </cell>
          <cell r="R187">
            <v>0.2</v>
          </cell>
        </row>
        <row r="188">
          <cell r="C188" t="str">
            <v>IOF0254AU</v>
          </cell>
          <cell r="E188">
            <v>0</v>
          </cell>
          <cell r="F188">
            <v>0.25</v>
          </cell>
          <cell r="G188">
            <v>0.25</v>
          </cell>
          <cell r="H188">
            <v>0</v>
          </cell>
          <cell r="I188">
            <v>0.1</v>
          </cell>
          <cell r="J188">
            <v>0</v>
          </cell>
          <cell r="K188">
            <v>0</v>
          </cell>
          <cell r="L188">
            <v>0.25</v>
          </cell>
          <cell r="M188">
            <v>0.5</v>
          </cell>
          <cell r="N188">
            <v>0.5</v>
          </cell>
          <cell r="O188">
            <v>0.25</v>
          </cell>
          <cell r="P188">
            <v>0.3</v>
          </cell>
          <cell r="Q188">
            <v>0.2</v>
          </cell>
          <cell r="R188">
            <v>0.2</v>
          </cell>
        </row>
        <row r="189">
          <cell r="C189" t="str">
            <v>IOF0255AU</v>
          </cell>
          <cell r="E189">
            <v>0</v>
          </cell>
          <cell r="F189">
            <v>0</v>
          </cell>
          <cell r="G189">
            <v>0</v>
          </cell>
          <cell r="H189">
            <v>0.15</v>
          </cell>
          <cell r="I189">
            <v>0.25</v>
          </cell>
          <cell r="J189">
            <v>0</v>
          </cell>
          <cell r="K189">
            <v>0</v>
          </cell>
          <cell r="L189">
            <v>0.15</v>
          </cell>
          <cell r="M189">
            <v>0.2</v>
          </cell>
          <cell r="N189">
            <v>0.2</v>
          </cell>
          <cell r="O189">
            <v>0.4</v>
          </cell>
          <cell r="P189">
            <v>0.5</v>
          </cell>
          <cell r="Q189">
            <v>0.25</v>
          </cell>
          <cell r="R189">
            <v>0.25</v>
          </cell>
        </row>
        <row r="190">
          <cell r="C190" t="str">
            <v>JBW0009AU</v>
          </cell>
          <cell r="E190">
            <v>0</v>
          </cell>
          <cell r="F190">
            <v>0</v>
          </cell>
          <cell r="G190">
            <v>0</v>
          </cell>
          <cell r="H190">
            <v>0.8</v>
          </cell>
          <cell r="I190">
            <v>0</v>
          </cell>
          <cell r="J190">
            <v>0</v>
          </cell>
          <cell r="K190">
            <v>0</v>
          </cell>
          <cell r="L190">
            <v>0.2</v>
          </cell>
          <cell r="M190">
            <v>0</v>
          </cell>
          <cell r="N190">
            <v>0</v>
          </cell>
          <cell r="O190">
            <v>1</v>
          </cell>
          <cell r="P190">
            <v>0</v>
          </cell>
          <cell r="Q190">
            <v>0.02</v>
          </cell>
          <cell r="R190">
            <v>0.05</v>
          </cell>
        </row>
        <row r="191">
          <cell r="C191" t="str">
            <v>JBW0016AU</v>
          </cell>
          <cell r="E191">
            <v>0.05</v>
          </cell>
          <cell r="F191">
            <v>0</v>
          </cell>
          <cell r="G191">
            <v>0</v>
          </cell>
          <cell r="H191">
            <v>0</v>
          </cell>
          <cell r="I191">
            <v>0</v>
          </cell>
          <cell r="J191">
            <v>0</v>
          </cell>
          <cell r="K191">
            <v>0</v>
          </cell>
          <cell r="L191">
            <v>1</v>
          </cell>
          <cell r="M191">
            <v>0.5</v>
          </cell>
          <cell r="N191">
            <v>0.25</v>
          </cell>
          <cell r="O191">
            <v>0.4</v>
          </cell>
          <cell r="P191">
            <v>0</v>
          </cell>
          <cell r="Q191">
            <v>0</v>
          </cell>
          <cell r="R191">
            <v>0</v>
          </cell>
        </row>
        <row r="192">
          <cell r="C192" t="str">
            <v>JBW0103AU</v>
          </cell>
          <cell r="E192">
            <v>0</v>
          </cell>
          <cell r="F192">
            <v>0</v>
          </cell>
          <cell r="G192">
            <v>0</v>
          </cell>
          <cell r="H192">
            <v>0</v>
          </cell>
          <cell r="I192">
            <v>0.8</v>
          </cell>
          <cell r="J192">
            <v>0</v>
          </cell>
          <cell r="K192">
            <v>0</v>
          </cell>
          <cell r="L192">
            <v>0.2</v>
          </cell>
          <cell r="M192">
            <v>0</v>
          </cell>
          <cell r="N192">
            <v>0</v>
          </cell>
          <cell r="O192">
            <v>0</v>
          </cell>
          <cell r="P192">
            <v>1</v>
          </cell>
          <cell r="Q192">
            <v>0</v>
          </cell>
          <cell r="R192">
            <v>0</v>
          </cell>
        </row>
        <row r="193">
          <cell r="C193" t="str">
            <v>LAZ0003AU</v>
          </cell>
          <cell r="E193">
            <v>0</v>
          </cell>
          <cell r="F193">
            <v>0</v>
          </cell>
          <cell r="G193">
            <v>0</v>
          </cell>
          <cell r="H193">
            <v>0</v>
          </cell>
          <cell r="I193">
            <v>0.9</v>
          </cell>
          <cell r="J193">
            <v>0</v>
          </cell>
          <cell r="K193">
            <v>0</v>
          </cell>
          <cell r="L193">
            <v>0.1</v>
          </cell>
          <cell r="M193">
            <v>0</v>
          </cell>
          <cell r="N193">
            <v>0</v>
          </cell>
          <cell r="O193">
            <v>0</v>
          </cell>
          <cell r="P193">
            <v>1</v>
          </cell>
          <cell r="Q193">
            <v>0</v>
          </cell>
          <cell r="R193">
            <v>0</v>
          </cell>
        </row>
        <row r="194">
          <cell r="C194" t="str">
            <v>LAZ0010AU</v>
          </cell>
          <cell r="E194">
            <v>0</v>
          </cell>
          <cell r="F194">
            <v>0</v>
          </cell>
          <cell r="G194">
            <v>0</v>
          </cell>
          <cell r="H194">
            <v>0.95</v>
          </cell>
          <cell r="I194">
            <v>0</v>
          </cell>
          <cell r="J194">
            <v>0</v>
          </cell>
          <cell r="K194">
            <v>0</v>
          </cell>
          <cell r="L194">
            <v>0.05</v>
          </cell>
          <cell r="M194">
            <v>0</v>
          </cell>
          <cell r="N194">
            <v>0</v>
          </cell>
          <cell r="O194">
            <v>1</v>
          </cell>
          <cell r="P194">
            <v>0</v>
          </cell>
          <cell r="Q194">
            <v>0</v>
          </cell>
          <cell r="R194">
            <v>0</v>
          </cell>
        </row>
        <row r="195">
          <cell r="C195" t="str">
            <v>LAZ0012AU</v>
          </cell>
          <cell r="E195">
            <v>0</v>
          </cell>
          <cell r="F195">
            <v>0</v>
          </cell>
          <cell r="G195">
            <v>0</v>
          </cell>
          <cell r="H195">
            <v>0</v>
          </cell>
          <cell r="I195">
            <v>0.95</v>
          </cell>
          <cell r="J195">
            <v>0</v>
          </cell>
          <cell r="K195">
            <v>0</v>
          </cell>
          <cell r="L195">
            <v>0.05</v>
          </cell>
          <cell r="M195">
            <v>0</v>
          </cell>
          <cell r="N195">
            <v>0</v>
          </cell>
          <cell r="O195">
            <v>0</v>
          </cell>
          <cell r="P195">
            <v>1</v>
          </cell>
          <cell r="Q195">
            <v>0</v>
          </cell>
          <cell r="R195">
            <v>0</v>
          </cell>
        </row>
        <row r="196">
          <cell r="C196" t="str">
            <v>LAZ0013AU</v>
          </cell>
          <cell r="E196">
            <v>0</v>
          </cell>
          <cell r="F196">
            <v>0</v>
          </cell>
          <cell r="G196">
            <v>0</v>
          </cell>
          <cell r="H196">
            <v>0.95</v>
          </cell>
          <cell r="I196">
            <v>0</v>
          </cell>
          <cell r="J196">
            <v>0</v>
          </cell>
          <cell r="K196">
            <v>0</v>
          </cell>
          <cell r="L196">
            <v>0.05</v>
          </cell>
          <cell r="M196">
            <v>0</v>
          </cell>
          <cell r="N196">
            <v>0</v>
          </cell>
          <cell r="O196">
            <v>1</v>
          </cell>
          <cell r="P196">
            <v>0</v>
          </cell>
          <cell r="Q196">
            <v>0</v>
          </cell>
          <cell r="R196">
            <v>0</v>
          </cell>
        </row>
        <row r="197">
          <cell r="C197" t="str">
            <v>LAZ0014AU</v>
          </cell>
          <cell r="E197">
            <v>0</v>
          </cell>
          <cell r="F197">
            <v>0</v>
          </cell>
          <cell r="G197">
            <v>0</v>
          </cell>
          <cell r="H197">
            <v>0</v>
          </cell>
          <cell r="I197">
            <v>0</v>
          </cell>
          <cell r="J197">
            <v>0</v>
          </cell>
          <cell r="K197">
            <v>0</v>
          </cell>
          <cell r="L197">
            <v>0.05</v>
          </cell>
          <cell r="M197">
            <v>0</v>
          </cell>
          <cell r="N197">
            <v>0</v>
          </cell>
          <cell r="O197">
            <v>0.3</v>
          </cell>
          <cell r="P197">
            <v>0.95</v>
          </cell>
          <cell r="Q197">
            <v>0</v>
          </cell>
          <cell r="R197">
            <v>0</v>
          </cell>
        </row>
        <row r="198">
          <cell r="C198" t="str">
            <v>LEF0027AU</v>
          </cell>
          <cell r="E198">
            <v>0</v>
          </cell>
          <cell r="F198">
            <v>0</v>
          </cell>
          <cell r="G198">
            <v>0.05</v>
          </cell>
          <cell r="H198">
            <v>0.1</v>
          </cell>
          <cell r="I198">
            <v>0.09</v>
          </cell>
          <cell r="J198">
            <v>0</v>
          </cell>
          <cell r="K198">
            <v>0.06</v>
          </cell>
          <cell r="L198">
            <v>0.28000000000000003</v>
          </cell>
          <cell r="M198">
            <v>0.35</v>
          </cell>
          <cell r="N198">
            <v>0.35</v>
          </cell>
          <cell r="O198">
            <v>0.3</v>
          </cell>
          <cell r="P198">
            <v>0.28999999999999998</v>
          </cell>
          <cell r="Q198">
            <v>0.2</v>
          </cell>
          <cell r="R198">
            <v>0.2</v>
          </cell>
        </row>
        <row r="199">
          <cell r="C199" t="str">
            <v>LEF0100AU</v>
          </cell>
          <cell r="E199">
            <v>0</v>
          </cell>
          <cell r="F199">
            <v>0</v>
          </cell>
          <cell r="G199">
            <v>0</v>
          </cell>
          <cell r="H199">
            <v>0.25</v>
          </cell>
          <cell r="I199">
            <v>0.28000000000000003</v>
          </cell>
          <cell r="J199">
            <v>0</v>
          </cell>
          <cell r="K199">
            <v>7.0000000000000007E-2</v>
          </cell>
          <cell r="L199">
            <v>0.1</v>
          </cell>
          <cell r="M199">
            <v>0</v>
          </cell>
          <cell r="N199">
            <v>0</v>
          </cell>
          <cell r="O199">
            <v>0.65</v>
          </cell>
          <cell r="P199">
            <v>0.63</v>
          </cell>
          <cell r="Q199">
            <v>0.19</v>
          </cell>
          <cell r="R199">
            <v>0.2</v>
          </cell>
        </row>
        <row r="200">
          <cell r="C200" t="str">
            <v>LEF0101AU</v>
          </cell>
          <cell r="E200">
            <v>0</v>
          </cell>
          <cell r="F200">
            <v>0</v>
          </cell>
          <cell r="G200">
            <v>0</v>
          </cell>
          <cell r="H200">
            <v>0</v>
          </cell>
          <cell r="I200">
            <v>0</v>
          </cell>
          <cell r="J200">
            <v>0.9</v>
          </cell>
          <cell r="K200">
            <v>0</v>
          </cell>
          <cell r="L200">
            <v>0.1</v>
          </cell>
          <cell r="M200">
            <v>0</v>
          </cell>
          <cell r="N200">
            <v>0</v>
          </cell>
          <cell r="O200">
            <v>0</v>
          </cell>
          <cell r="P200">
            <v>0</v>
          </cell>
          <cell r="Q200">
            <v>1</v>
          </cell>
          <cell r="R200">
            <v>0</v>
          </cell>
        </row>
        <row r="201">
          <cell r="C201" t="str">
            <v>LEF0102AU</v>
          </cell>
          <cell r="E201">
            <v>0</v>
          </cell>
          <cell r="F201">
            <v>0</v>
          </cell>
          <cell r="G201">
            <v>0</v>
          </cell>
          <cell r="H201">
            <v>0.9</v>
          </cell>
          <cell r="I201">
            <v>0</v>
          </cell>
          <cell r="J201">
            <v>0</v>
          </cell>
          <cell r="K201">
            <v>0</v>
          </cell>
          <cell r="L201">
            <v>0.1</v>
          </cell>
          <cell r="M201">
            <v>0</v>
          </cell>
          <cell r="N201">
            <v>0</v>
          </cell>
          <cell r="O201">
            <v>1</v>
          </cell>
          <cell r="P201">
            <v>0</v>
          </cell>
          <cell r="Q201">
            <v>0</v>
          </cell>
          <cell r="R201">
            <v>0</v>
          </cell>
        </row>
        <row r="202">
          <cell r="C202" t="str">
            <v>LEF0103AU</v>
          </cell>
          <cell r="E202">
            <v>0</v>
          </cell>
          <cell r="F202">
            <v>0</v>
          </cell>
          <cell r="G202">
            <v>0</v>
          </cell>
          <cell r="H202">
            <v>0</v>
          </cell>
          <cell r="I202">
            <v>0.9</v>
          </cell>
          <cell r="J202">
            <v>0</v>
          </cell>
          <cell r="K202">
            <v>0</v>
          </cell>
          <cell r="L202">
            <v>0.1</v>
          </cell>
          <cell r="M202">
            <v>0</v>
          </cell>
          <cell r="N202">
            <v>0</v>
          </cell>
          <cell r="O202">
            <v>0</v>
          </cell>
          <cell r="P202">
            <v>1</v>
          </cell>
          <cell r="Q202">
            <v>0</v>
          </cell>
          <cell r="R202">
            <v>0</v>
          </cell>
        </row>
        <row r="203">
          <cell r="C203" t="str">
            <v>LEF0104AU</v>
          </cell>
          <cell r="E203">
            <v>0</v>
          </cell>
          <cell r="F203">
            <v>0</v>
          </cell>
          <cell r="G203">
            <v>0</v>
          </cell>
          <cell r="H203">
            <v>0</v>
          </cell>
          <cell r="I203">
            <v>0</v>
          </cell>
          <cell r="J203">
            <v>0</v>
          </cell>
          <cell r="K203">
            <v>0</v>
          </cell>
          <cell r="L203">
            <v>1</v>
          </cell>
          <cell r="M203">
            <v>1</v>
          </cell>
          <cell r="N203">
            <v>0</v>
          </cell>
          <cell r="O203">
            <v>0</v>
          </cell>
          <cell r="P203">
            <v>0</v>
          </cell>
          <cell r="Q203">
            <v>0</v>
          </cell>
          <cell r="R203">
            <v>0</v>
          </cell>
        </row>
        <row r="204">
          <cell r="C204" t="str">
            <v>LEF0106AU</v>
          </cell>
          <cell r="E204">
            <v>0</v>
          </cell>
          <cell r="F204">
            <v>0</v>
          </cell>
          <cell r="G204">
            <v>0</v>
          </cell>
          <cell r="H204">
            <v>0.27</v>
          </cell>
          <cell r="I204">
            <v>0.23</v>
          </cell>
          <cell r="J204">
            <v>0</v>
          </cell>
          <cell r="K204">
            <v>0.08</v>
          </cell>
          <cell r="L204">
            <v>0.16</v>
          </cell>
          <cell r="M204">
            <v>0.15</v>
          </cell>
          <cell r="N204">
            <v>0.19</v>
          </cell>
          <cell r="O204">
            <v>0.47</v>
          </cell>
          <cell r="P204">
            <v>0.43</v>
          </cell>
          <cell r="Q204">
            <v>0.2</v>
          </cell>
          <cell r="R204">
            <v>0.22</v>
          </cell>
        </row>
        <row r="205">
          <cell r="C205" t="str">
            <v>LEF0107AU</v>
          </cell>
          <cell r="E205">
            <v>0</v>
          </cell>
          <cell r="F205">
            <v>0</v>
          </cell>
          <cell r="G205">
            <v>0</v>
          </cell>
          <cell r="H205">
            <v>0.19</v>
          </cell>
          <cell r="I205">
            <v>0.17</v>
          </cell>
          <cell r="J205">
            <v>0</v>
          </cell>
          <cell r="K205">
            <v>7.0000000000000007E-2</v>
          </cell>
          <cell r="L205">
            <v>0.19</v>
          </cell>
          <cell r="M205">
            <v>0.25</v>
          </cell>
          <cell r="N205">
            <v>0.26</v>
          </cell>
          <cell r="O205">
            <v>0.39</v>
          </cell>
          <cell r="P205">
            <v>0.37</v>
          </cell>
          <cell r="Q205">
            <v>0.2</v>
          </cell>
          <cell r="R205">
            <v>0.21</v>
          </cell>
        </row>
        <row r="206">
          <cell r="C206" t="str">
            <v>LEF0108AU</v>
          </cell>
          <cell r="E206">
            <v>0</v>
          </cell>
          <cell r="F206">
            <v>0</v>
          </cell>
          <cell r="G206">
            <v>7.0000000000000007E-2</v>
          </cell>
          <cell r="H206">
            <v>0.04</v>
          </cell>
          <cell r="I206">
            <v>0</v>
          </cell>
          <cell r="J206">
            <v>0</v>
          </cell>
          <cell r="K206">
            <v>0.02</v>
          </cell>
          <cell r="L206">
            <v>0.4</v>
          </cell>
          <cell r="M206">
            <v>0.4</v>
          </cell>
          <cell r="N206">
            <v>0.37</v>
          </cell>
          <cell r="O206">
            <v>0.24</v>
          </cell>
          <cell r="P206">
            <v>0.2</v>
          </cell>
          <cell r="Q206">
            <v>0.1</v>
          </cell>
          <cell r="R206">
            <v>0.18</v>
          </cell>
        </row>
        <row r="207">
          <cell r="C207" t="str">
            <v>LEF0173AU</v>
          </cell>
          <cell r="E207">
            <v>0</v>
          </cell>
          <cell r="F207">
            <v>0</v>
          </cell>
          <cell r="G207">
            <v>0</v>
          </cell>
          <cell r="H207">
            <v>0</v>
          </cell>
          <cell r="I207">
            <v>0.9</v>
          </cell>
          <cell r="J207">
            <v>0</v>
          </cell>
          <cell r="K207">
            <v>0</v>
          </cell>
          <cell r="L207">
            <v>0.1</v>
          </cell>
          <cell r="M207">
            <v>0</v>
          </cell>
          <cell r="N207">
            <v>0</v>
          </cell>
          <cell r="O207">
            <v>0</v>
          </cell>
          <cell r="P207">
            <v>1</v>
          </cell>
          <cell r="Q207">
            <v>0</v>
          </cell>
          <cell r="R207">
            <v>0</v>
          </cell>
        </row>
        <row r="208">
          <cell r="C208" t="str">
            <v>MAL0018AU</v>
          </cell>
          <cell r="E208">
            <v>0</v>
          </cell>
          <cell r="F208">
            <v>0</v>
          </cell>
          <cell r="G208">
            <v>0</v>
          </cell>
          <cell r="H208">
            <v>0</v>
          </cell>
          <cell r="I208">
            <v>0</v>
          </cell>
          <cell r="J208">
            <v>0</v>
          </cell>
          <cell r="K208">
            <v>0</v>
          </cell>
          <cell r="L208">
            <v>1</v>
          </cell>
          <cell r="M208">
            <v>1</v>
          </cell>
          <cell r="N208">
            <v>1</v>
          </cell>
          <cell r="O208">
            <v>1</v>
          </cell>
          <cell r="P208">
            <v>1</v>
          </cell>
          <cell r="Q208">
            <v>0</v>
          </cell>
          <cell r="R208">
            <v>0</v>
          </cell>
        </row>
        <row r="209">
          <cell r="C209" t="str">
            <v>MAN0002AU</v>
          </cell>
          <cell r="E209">
            <v>0</v>
          </cell>
          <cell r="F209">
            <v>0</v>
          </cell>
          <cell r="G209">
            <v>0</v>
          </cell>
          <cell r="H209">
            <v>0</v>
          </cell>
          <cell r="I209">
            <v>0</v>
          </cell>
          <cell r="J209">
            <v>0</v>
          </cell>
          <cell r="K209">
            <v>1</v>
          </cell>
          <cell r="L209">
            <v>0</v>
          </cell>
          <cell r="M209">
            <v>0</v>
          </cell>
          <cell r="N209">
            <v>0</v>
          </cell>
          <cell r="O209">
            <v>0</v>
          </cell>
          <cell r="P209">
            <v>0</v>
          </cell>
          <cell r="Q209">
            <v>0</v>
          </cell>
          <cell r="R209">
            <v>1</v>
          </cell>
        </row>
        <row r="210">
          <cell r="C210" t="str">
            <v>MAQ0061AU</v>
          </cell>
          <cell r="E210">
            <v>0</v>
          </cell>
          <cell r="F210">
            <v>0</v>
          </cell>
          <cell r="G210">
            <v>0</v>
          </cell>
          <cell r="H210">
            <v>0</v>
          </cell>
          <cell r="I210">
            <v>0</v>
          </cell>
          <cell r="J210">
            <v>0</v>
          </cell>
          <cell r="K210">
            <v>0</v>
          </cell>
          <cell r="L210">
            <v>1</v>
          </cell>
          <cell r="M210">
            <v>1</v>
          </cell>
          <cell r="N210">
            <v>0</v>
          </cell>
          <cell r="O210">
            <v>0</v>
          </cell>
          <cell r="P210">
            <v>0</v>
          </cell>
          <cell r="Q210">
            <v>0</v>
          </cell>
          <cell r="R210">
            <v>0</v>
          </cell>
        </row>
        <row r="211">
          <cell r="C211" t="str">
            <v>MAQ0079AU</v>
          </cell>
          <cell r="E211">
            <v>0</v>
          </cell>
          <cell r="F211">
            <v>0</v>
          </cell>
          <cell r="G211">
            <v>0</v>
          </cell>
          <cell r="H211">
            <v>0</v>
          </cell>
          <cell r="I211">
            <v>0.95</v>
          </cell>
          <cell r="J211">
            <v>0</v>
          </cell>
          <cell r="K211">
            <v>0</v>
          </cell>
          <cell r="L211">
            <v>0.05</v>
          </cell>
          <cell r="M211">
            <v>0</v>
          </cell>
          <cell r="N211">
            <v>0</v>
          </cell>
          <cell r="O211">
            <v>0</v>
          </cell>
          <cell r="P211">
            <v>1</v>
          </cell>
          <cell r="Q211">
            <v>0</v>
          </cell>
          <cell r="R211">
            <v>0</v>
          </cell>
        </row>
        <row r="212">
          <cell r="C212" t="str">
            <v>MAQ0187AU</v>
          </cell>
          <cell r="E212">
            <v>0</v>
          </cell>
          <cell r="F212">
            <v>0</v>
          </cell>
          <cell r="G212">
            <v>0</v>
          </cell>
          <cell r="H212">
            <v>0</v>
          </cell>
          <cell r="I212">
            <v>0</v>
          </cell>
          <cell r="J212">
            <v>0</v>
          </cell>
          <cell r="K212">
            <v>0</v>
          </cell>
          <cell r="L212">
            <v>1</v>
          </cell>
          <cell r="M212">
            <v>1</v>
          </cell>
          <cell r="N212">
            <v>0</v>
          </cell>
          <cell r="O212">
            <v>0</v>
          </cell>
          <cell r="P212">
            <v>0</v>
          </cell>
          <cell r="Q212">
            <v>0</v>
          </cell>
          <cell r="R212">
            <v>0</v>
          </cell>
        </row>
        <row r="213">
          <cell r="C213" t="str">
            <v>MAQ0274AU</v>
          </cell>
          <cell r="E213">
            <v>0</v>
          </cell>
          <cell r="F213">
            <v>0.2</v>
          </cell>
          <cell r="G213">
            <v>0.5</v>
          </cell>
          <cell r="H213">
            <v>0</v>
          </cell>
          <cell r="I213">
            <v>0</v>
          </cell>
          <cell r="J213">
            <v>0</v>
          </cell>
          <cell r="K213">
            <v>0</v>
          </cell>
          <cell r="L213">
            <v>0</v>
          </cell>
          <cell r="M213">
            <v>1</v>
          </cell>
          <cell r="N213">
            <v>1</v>
          </cell>
          <cell r="O213">
            <v>0</v>
          </cell>
          <cell r="P213">
            <v>0</v>
          </cell>
          <cell r="Q213">
            <v>0</v>
          </cell>
          <cell r="R213">
            <v>0</v>
          </cell>
        </row>
        <row r="214">
          <cell r="C214" t="str">
            <v>MAQ0277AU</v>
          </cell>
          <cell r="E214">
            <v>0</v>
          </cell>
          <cell r="F214">
            <v>0.2</v>
          </cell>
          <cell r="G214">
            <v>0</v>
          </cell>
          <cell r="H214">
            <v>0</v>
          </cell>
          <cell r="I214">
            <v>0</v>
          </cell>
          <cell r="J214">
            <v>0</v>
          </cell>
          <cell r="K214">
            <v>0</v>
          </cell>
          <cell r="L214">
            <v>1</v>
          </cell>
          <cell r="M214">
            <v>1</v>
          </cell>
          <cell r="N214">
            <v>0.75</v>
          </cell>
          <cell r="O214">
            <v>0</v>
          </cell>
          <cell r="P214">
            <v>0</v>
          </cell>
          <cell r="Q214">
            <v>0</v>
          </cell>
          <cell r="R214">
            <v>0</v>
          </cell>
        </row>
        <row r="215">
          <cell r="C215" t="str">
            <v>MAQ0404AU</v>
          </cell>
          <cell r="E215">
            <v>0</v>
          </cell>
          <cell r="F215">
            <v>0</v>
          </cell>
          <cell r="G215">
            <v>0</v>
          </cell>
          <cell r="H215">
            <v>0</v>
          </cell>
          <cell r="I215">
            <v>0.9</v>
          </cell>
          <cell r="J215">
            <v>0</v>
          </cell>
          <cell r="K215">
            <v>0</v>
          </cell>
          <cell r="L215">
            <v>0.1</v>
          </cell>
          <cell r="M215">
            <v>0</v>
          </cell>
          <cell r="N215">
            <v>0</v>
          </cell>
          <cell r="O215">
            <v>0</v>
          </cell>
          <cell r="P215">
            <v>1</v>
          </cell>
          <cell r="Q215">
            <v>0</v>
          </cell>
          <cell r="R215">
            <v>0</v>
          </cell>
        </row>
        <row r="216">
          <cell r="C216" t="str">
            <v>MAQ0410AU</v>
          </cell>
          <cell r="E216">
            <v>0</v>
          </cell>
          <cell r="F216">
            <v>0</v>
          </cell>
          <cell r="G216">
            <v>0</v>
          </cell>
          <cell r="H216">
            <v>0</v>
          </cell>
          <cell r="I216">
            <v>0.9</v>
          </cell>
          <cell r="J216">
            <v>0</v>
          </cell>
          <cell r="K216">
            <v>0</v>
          </cell>
          <cell r="L216">
            <v>0.1</v>
          </cell>
          <cell r="M216">
            <v>0</v>
          </cell>
          <cell r="N216">
            <v>0</v>
          </cell>
          <cell r="O216">
            <v>0</v>
          </cell>
          <cell r="P216">
            <v>1</v>
          </cell>
          <cell r="Q216">
            <v>0</v>
          </cell>
          <cell r="R216">
            <v>0</v>
          </cell>
        </row>
        <row r="217">
          <cell r="C217" t="str">
            <v>MAQ0432AU</v>
          </cell>
          <cell r="E217">
            <v>0</v>
          </cell>
          <cell r="F217">
            <v>0</v>
          </cell>
          <cell r="G217">
            <v>0</v>
          </cell>
          <cell r="H217">
            <v>0</v>
          </cell>
          <cell r="I217">
            <v>0.9</v>
          </cell>
          <cell r="J217">
            <v>0</v>
          </cell>
          <cell r="K217">
            <v>0</v>
          </cell>
          <cell r="L217">
            <v>0.1</v>
          </cell>
          <cell r="M217">
            <v>0</v>
          </cell>
          <cell r="N217">
            <v>0</v>
          </cell>
          <cell r="O217">
            <v>0</v>
          </cell>
          <cell r="P217">
            <v>1</v>
          </cell>
          <cell r="Q217">
            <v>0</v>
          </cell>
          <cell r="R217">
            <v>0</v>
          </cell>
        </row>
        <row r="218">
          <cell r="C218" t="str">
            <v>MAQ0441AU</v>
          </cell>
          <cell r="E218">
            <v>0</v>
          </cell>
          <cell r="F218">
            <v>0</v>
          </cell>
          <cell r="G218">
            <v>0</v>
          </cell>
          <cell r="H218">
            <v>0</v>
          </cell>
          <cell r="I218">
            <v>0.8</v>
          </cell>
          <cell r="J218">
            <v>0</v>
          </cell>
          <cell r="K218">
            <v>0</v>
          </cell>
          <cell r="L218">
            <v>0.2</v>
          </cell>
          <cell r="M218">
            <v>0</v>
          </cell>
          <cell r="N218">
            <v>0</v>
          </cell>
          <cell r="O218">
            <v>0</v>
          </cell>
          <cell r="P218">
            <v>1</v>
          </cell>
          <cell r="Q218">
            <v>0</v>
          </cell>
          <cell r="R218">
            <v>0</v>
          </cell>
        </row>
        <row r="219">
          <cell r="C219" t="str">
            <v>MAQ0443AU</v>
          </cell>
          <cell r="E219">
            <v>0</v>
          </cell>
          <cell r="F219">
            <v>0</v>
          </cell>
          <cell r="G219">
            <v>0</v>
          </cell>
          <cell r="H219">
            <v>0.9</v>
          </cell>
          <cell r="I219">
            <v>0</v>
          </cell>
          <cell r="J219">
            <v>0</v>
          </cell>
          <cell r="K219">
            <v>0</v>
          </cell>
          <cell r="L219">
            <v>0.1</v>
          </cell>
          <cell r="M219">
            <v>0</v>
          </cell>
          <cell r="N219">
            <v>0</v>
          </cell>
          <cell r="O219">
            <v>1</v>
          </cell>
          <cell r="P219">
            <v>0</v>
          </cell>
          <cell r="Q219">
            <v>0</v>
          </cell>
          <cell r="R219">
            <v>0</v>
          </cell>
        </row>
        <row r="220">
          <cell r="C220" t="str">
            <v>MAQ0464AU</v>
          </cell>
          <cell r="E220">
            <v>0</v>
          </cell>
          <cell r="F220">
            <v>0</v>
          </cell>
          <cell r="G220">
            <v>0</v>
          </cell>
          <cell r="H220">
            <v>0</v>
          </cell>
          <cell r="I220">
            <v>0.95</v>
          </cell>
          <cell r="J220">
            <v>0</v>
          </cell>
          <cell r="K220">
            <v>0</v>
          </cell>
          <cell r="L220">
            <v>0.05</v>
          </cell>
          <cell r="M220">
            <v>0</v>
          </cell>
          <cell r="N220">
            <v>0</v>
          </cell>
          <cell r="O220">
            <v>0</v>
          </cell>
          <cell r="P220">
            <v>1</v>
          </cell>
          <cell r="Q220">
            <v>0</v>
          </cell>
          <cell r="R220">
            <v>0</v>
          </cell>
        </row>
        <row r="221">
          <cell r="C221" t="str">
            <v>MAQ0482AU</v>
          </cell>
          <cell r="E221">
            <v>0</v>
          </cell>
          <cell r="F221">
            <v>0</v>
          </cell>
          <cell r="G221">
            <v>0</v>
          </cell>
          <cell r="H221">
            <v>0</v>
          </cell>
          <cell r="I221">
            <v>0</v>
          </cell>
          <cell r="J221">
            <v>0</v>
          </cell>
          <cell r="K221">
            <v>0.9</v>
          </cell>
          <cell r="L221">
            <v>0.1</v>
          </cell>
          <cell r="M221">
            <v>0</v>
          </cell>
          <cell r="N221">
            <v>0</v>
          </cell>
          <cell r="O221">
            <v>0</v>
          </cell>
          <cell r="P221">
            <v>0</v>
          </cell>
          <cell r="Q221">
            <v>0</v>
          </cell>
          <cell r="R221">
            <v>1</v>
          </cell>
        </row>
        <row r="222">
          <cell r="C222" t="str">
            <v>MAQ0557AU</v>
          </cell>
          <cell r="E222">
            <v>0</v>
          </cell>
          <cell r="F222">
            <v>0</v>
          </cell>
          <cell r="G222">
            <v>0</v>
          </cell>
          <cell r="H222">
            <v>0</v>
          </cell>
          <cell r="I222">
            <v>0.9</v>
          </cell>
          <cell r="J222">
            <v>0</v>
          </cell>
          <cell r="K222">
            <v>0</v>
          </cell>
          <cell r="L222">
            <v>0.1</v>
          </cell>
          <cell r="M222">
            <v>0</v>
          </cell>
          <cell r="N222">
            <v>0</v>
          </cell>
          <cell r="O222">
            <v>0</v>
          </cell>
          <cell r="P222">
            <v>1</v>
          </cell>
          <cell r="Q222">
            <v>0</v>
          </cell>
          <cell r="R222">
            <v>0</v>
          </cell>
        </row>
        <row r="223">
          <cell r="C223" t="str">
            <v>MAQ0640AU</v>
          </cell>
          <cell r="E223">
            <v>0</v>
          </cell>
          <cell r="F223">
            <v>0</v>
          </cell>
          <cell r="G223">
            <v>0</v>
          </cell>
          <cell r="H223">
            <v>0</v>
          </cell>
          <cell r="I223">
            <v>0.8</v>
          </cell>
          <cell r="J223">
            <v>0</v>
          </cell>
          <cell r="K223">
            <v>0</v>
          </cell>
          <cell r="L223">
            <v>0.2</v>
          </cell>
          <cell r="M223">
            <v>0</v>
          </cell>
          <cell r="N223">
            <v>0</v>
          </cell>
          <cell r="O223">
            <v>0</v>
          </cell>
          <cell r="P223">
            <v>1</v>
          </cell>
          <cell r="Q223">
            <v>0</v>
          </cell>
          <cell r="R223">
            <v>0</v>
          </cell>
        </row>
        <row r="224">
          <cell r="C224" t="str">
            <v>MGE0001AU</v>
          </cell>
          <cell r="E224">
            <v>0</v>
          </cell>
          <cell r="F224">
            <v>0</v>
          </cell>
          <cell r="G224">
            <v>0</v>
          </cell>
          <cell r="H224">
            <v>0</v>
          </cell>
          <cell r="I224">
            <v>0.9</v>
          </cell>
          <cell r="J224">
            <v>0</v>
          </cell>
          <cell r="K224">
            <v>0</v>
          </cell>
          <cell r="L224">
            <v>0.5</v>
          </cell>
          <cell r="M224">
            <v>0</v>
          </cell>
          <cell r="N224">
            <v>0</v>
          </cell>
          <cell r="O224">
            <v>0</v>
          </cell>
          <cell r="P224">
            <v>1</v>
          </cell>
          <cell r="Q224">
            <v>0</v>
          </cell>
          <cell r="R224">
            <v>0</v>
          </cell>
        </row>
        <row r="225">
          <cell r="C225" t="str">
            <v>MGE0002AU</v>
          </cell>
          <cell r="E225">
            <v>0</v>
          </cell>
          <cell r="F225">
            <v>0</v>
          </cell>
          <cell r="G225">
            <v>0</v>
          </cell>
          <cell r="H225">
            <v>0</v>
          </cell>
          <cell r="I225">
            <v>0.8</v>
          </cell>
          <cell r="J225">
            <v>0</v>
          </cell>
          <cell r="K225">
            <v>0</v>
          </cell>
          <cell r="L225">
            <v>0.2</v>
          </cell>
          <cell r="M225">
            <v>0</v>
          </cell>
          <cell r="N225">
            <v>0</v>
          </cell>
          <cell r="O225">
            <v>0</v>
          </cell>
          <cell r="P225">
            <v>1</v>
          </cell>
          <cell r="Q225">
            <v>0</v>
          </cell>
          <cell r="R225">
            <v>0</v>
          </cell>
        </row>
        <row r="226">
          <cell r="C226" t="str">
            <v>MGE0006AU</v>
          </cell>
          <cell r="E226">
            <v>0</v>
          </cell>
          <cell r="F226">
            <v>0</v>
          </cell>
          <cell r="G226">
            <v>0</v>
          </cell>
          <cell r="H226">
            <v>0</v>
          </cell>
          <cell r="I226">
            <v>0.8</v>
          </cell>
          <cell r="J226">
            <v>0</v>
          </cell>
          <cell r="K226">
            <v>0</v>
          </cell>
          <cell r="L226">
            <v>0.2</v>
          </cell>
          <cell r="M226">
            <v>0</v>
          </cell>
          <cell r="N226">
            <v>0</v>
          </cell>
          <cell r="O226">
            <v>0</v>
          </cell>
          <cell r="P226">
            <v>1</v>
          </cell>
          <cell r="Q226">
            <v>0</v>
          </cell>
          <cell r="R226">
            <v>0</v>
          </cell>
        </row>
        <row r="227">
          <cell r="C227" t="str">
            <v>MGE0007AU</v>
          </cell>
          <cell r="E227">
            <v>0</v>
          </cell>
          <cell r="F227">
            <v>0</v>
          </cell>
          <cell r="G227">
            <v>0</v>
          </cell>
          <cell r="H227">
            <v>0</v>
          </cell>
          <cell r="I227">
            <v>0</v>
          </cell>
          <cell r="J227">
            <v>0</v>
          </cell>
          <cell r="K227">
            <v>0</v>
          </cell>
          <cell r="L227">
            <v>0.2</v>
          </cell>
          <cell r="M227">
            <v>0</v>
          </cell>
          <cell r="N227">
            <v>0</v>
          </cell>
          <cell r="O227">
            <v>0</v>
          </cell>
          <cell r="P227">
            <v>1</v>
          </cell>
          <cell r="Q227">
            <v>0</v>
          </cell>
          <cell r="R227">
            <v>0</v>
          </cell>
        </row>
        <row r="228">
          <cell r="C228" t="str">
            <v>MGL0004AU</v>
          </cell>
          <cell r="E228">
            <v>0</v>
          </cell>
          <cell r="F228">
            <v>0</v>
          </cell>
          <cell r="G228">
            <v>0</v>
          </cell>
          <cell r="H228">
            <v>0</v>
          </cell>
          <cell r="I228">
            <v>0.95</v>
          </cell>
          <cell r="J228">
            <v>0</v>
          </cell>
          <cell r="K228">
            <v>0</v>
          </cell>
          <cell r="L228">
            <v>0.05</v>
          </cell>
          <cell r="M228">
            <v>0</v>
          </cell>
          <cell r="N228">
            <v>0</v>
          </cell>
          <cell r="O228">
            <v>0</v>
          </cell>
          <cell r="P228">
            <v>1</v>
          </cell>
          <cell r="Q228">
            <v>0</v>
          </cell>
          <cell r="R228">
            <v>0</v>
          </cell>
        </row>
        <row r="229">
          <cell r="C229" t="str">
            <v>MGL0010AU</v>
          </cell>
          <cell r="E229">
            <v>0</v>
          </cell>
          <cell r="F229">
            <v>0</v>
          </cell>
          <cell r="G229">
            <v>0</v>
          </cell>
          <cell r="H229">
            <v>0</v>
          </cell>
          <cell r="I229">
            <v>0</v>
          </cell>
          <cell r="J229">
            <v>0.94</v>
          </cell>
          <cell r="K229">
            <v>0</v>
          </cell>
          <cell r="L229">
            <v>0.06</v>
          </cell>
          <cell r="M229">
            <v>0</v>
          </cell>
          <cell r="N229">
            <v>0</v>
          </cell>
          <cell r="O229">
            <v>0</v>
          </cell>
          <cell r="P229">
            <v>0</v>
          </cell>
          <cell r="Q229">
            <v>1</v>
          </cell>
          <cell r="R229">
            <v>0</v>
          </cell>
        </row>
        <row r="230">
          <cell r="C230" t="str">
            <v>MGL0019AU</v>
          </cell>
          <cell r="E230">
            <v>0</v>
          </cell>
          <cell r="F230">
            <v>0</v>
          </cell>
          <cell r="G230">
            <v>0</v>
          </cell>
          <cell r="H230">
            <v>0</v>
          </cell>
          <cell r="I230">
            <v>0.75</v>
          </cell>
          <cell r="J230">
            <v>0</v>
          </cell>
          <cell r="K230">
            <v>0</v>
          </cell>
          <cell r="L230">
            <v>0.25</v>
          </cell>
          <cell r="M230">
            <v>0</v>
          </cell>
          <cell r="N230">
            <v>0</v>
          </cell>
          <cell r="O230">
            <v>0</v>
          </cell>
          <cell r="P230">
            <v>1</v>
          </cell>
          <cell r="Q230">
            <v>0</v>
          </cell>
          <cell r="R230">
            <v>0</v>
          </cell>
        </row>
        <row r="231">
          <cell r="C231" t="str">
            <v>MIA0001AU</v>
          </cell>
          <cell r="E231">
            <v>0</v>
          </cell>
          <cell r="F231">
            <v>0</v>
          </cell>
          <cell r="G231">
            <v>0</v>
          </cell>
          <cell r="H231">
            <v>0</v>
          </cell>
          <cell r="I231">
            <v>0.8</v>
          </cell>
          <cell r="J231">
            <v>0</v>
          </cell>
          <cell r="K231">
            <v>0</v>
          </cell>
          <cell r="L231">
            <v>0.2</v>
          </cell>
          <cell r="M231">
            <v>0</v>
          </cell>
          <cell r="N231">
            <v>0</v>
          </cell>
          <cell r="O231">
            <v>0</v>
          </cell>
          <cell r="P231">
            <v>1</v>
          </cell>
          <cell r="Q231">
            <v>0</v>
          </cell>
          <cell r="R231">
            <v>0</v>
          </cell>
        </row>
        <row r="232">
          <cell r="C232" t="str">
            <v>MLC0260AU</v>
          </cell>
          <cell r="E232">
            <v>0</v>
          </cell>
          <cell r="F232">
            <v>0.05</v>
          </cell>
          <cell r="G232">
            <v>0.15</v>
          </cell>
          <cell r="H232">
            <v>0.2</v>
          </cell>
          <cell r="I232">
            <v>0.1</v>
          </cell>
          <cell r="J232">
            <v>0</v>
          </cell>
          <cell r="K232">
            <v>0</v>
          </cell>
          <cell r="L232">
            <v>0.15</v>
          </cell>
          <cell r="M232">
            <v>0.3</v>
          </cell>
          <cell r="N232">
            <v>0.25</v>
          </cell>
          <cell r="O232">
            <v>0.45</v>
          </cell>
          <cell r="P232">
            <v>0.4</v>
          </cell>
          <cell r="Q232">
            <v>0.15</v>
          </cell>
          <cell r="R232">
            <v>0.15</v>
          </cell>
        </row>
        <row r="233">
          <cell r="C233" t="str">
            <v>MLC0262AU</v>
          </cell>
          <cell r="E233">
            <v>0</v>
          </cell>
          <cell r="F233">
            <v>0</v>
          </cell>
          <cell r="G233">
            <v>0</v>
          </cell>
          <cell r="H233">
            <v>0.95</v>
          </cell>
          <cell r="I233">
            <v>0</v>
          </cell>
          <cell r="J233">
            <v>0</v>
          </cell>
          <cell r="K233">
            <v>0</v>
          </cell>
          <cell r="L233">
            <v>0.05</v>
          </cell>
          <cell r="M233">
            <v>0</v>
          </cell>
          <cell r="N233">
            <v>0</v>
          </cell>
          <cell r="O233">
            <v>1</v>
          </cell>
          <cell r="P233">
            <v>0</v>
          </cell>
          <cell r="Q233">
            <v>0</v>
          </cell>
          <cell r="R233">
            <v>0</v>
          </cell>
        </row>
        <row r="234">
          <cell r="C234" t="str">
            <v>MLC0263AU</v>
          </cell>
          <cell r="E234">
            <v>0</v>
          </cell>
          <cell r="F234">
            <v>0</v>
          </cell>
          <cell r="G234">
            <v>0</v>
          </cell>
          <cell r="H234">
            <v>0</v>
          </cell>
          <cell r="I234">
            <v>0</v>
          </cell>
          <cell r="J234">
            <v>0.95</v>
          </cell>
          <cell r="K234">
            <v>0</v>
          </cell>
          <cell r="L234">
            <v>0.05</v>
          </cell>
          <cell r="M234">
            <v>0</v>
          </cell>
          <cell r="N234">
            <v>0</v>
          </cell>
          <cell r="O234">
            <v>0</v>
          </cell>
          <cell r="P234">
            <v>0</v>
          </cell>
          <cell r="Q234">
            <v>1</v>
          </cell>
          <cell r="R234">
            <v>0</v>
          </cell>
        </row>
        <row r="235">
          <cell r="C235" t="str">
            <v>MLC0264AU</v>
          </cell>
          <cell r="E235">
            <v>0</v>
          </cell>
          <cell r="F235">
            <v>0</v>
          </cell>
          <cell r="G235">
            <v>0</v>
          </cell>
          <cell r="H235">
            <v>0.8</v>
          </cell>
          <cell r="I235">
            <v>0</v>
          </cell>
          <cell r="J235">
            <v>0</v>
          </cell>
          <cell r="K235">
            <v>0</v>
          </cell>
          <cell r="L235">
            <v>0.2</v>
          </cell>
          <cell r="M235">
            <v>0</v>
          </cell>
          <cell r="N235">
            <v>0</v>
          </cell>
          <cell r="O235">
            <v>1</v>
          </cell>
          <cell r="P235">
            <v>0</v>
          </cell>
          <cell r="Q235">
            <v>0.05</v>
          </cell>
          <cell r="R235">
            <v>0</v>
          </cell>
        </row>
        <row r="236">
          <cell r="C236" t="str">
            <v>MLC0265AU</v>
          </cell>
          <cell r="E236">
            <v>0</v>
          </cell>
          <cell r="F236">
            <v>0</v>
          </cell>
          <cell r="G236">
            <v>0</v>
          </cell>
          <cell r="H236">
            <v>0.2</v>
          </cell>
          <cell r="I236">
            <v>0.1</v>
          </cell>
          <cell r="J236">
            <v>0</v>
          </cell>
          <cell r="K236">
            <v>0</v>
          </cell>
          <cell r="L236">
            <v>0.1</v>
          </cell>
          <cell r="M236">
            <v>0.2</v>
          </cell>
          <cell r="N236">
            <v>0.2</v>
          </cell>
          <cell r="O236">
            <v>0.5</v>
          </cell>
          <cell r="P236">
            <v>0.45</v>
          </cell>
          <cell r="Q236">
            <v>0.15</v>
          </cell>
          <cell r="R236">
            <v>0.15</v>
          </cell>
        </row>
        <row r="237">
          <cell r="C237" t="str">
            <v>MLC0397AU</v>
          </cell>
          <cell r="E237">
            <v>0</v>
          </cell>
          <cell r="F237">
            <v>0</v>
          </cell>
          <cell r="G237">
            <v>0</v>
          </cell>
          <cell r="H237">
            <v>0.3</v>
          </cell>
          <cell r="I237">
            <v>0.3</v>
          </cell>
          <cell r="J237">
            <v>0</v>
          </cell>
          <cell r="K237">
            <v>0</v>
          </cell>
          <cell r="L237">
            <v>0.05</v>
          </cell>
          <cell r="M237">
            <v>0</v>
          </cell>
          <cell r="N237">
            <v>0</v>
          </cell>
          <cell r="O237">
            <v>0.55000000000000004</v>
          </cell>
          <cell r="P237">
            <v>0.6</v>
          </cell>
          <cell r="Q237">
            <v>0.15</v>
          </cell>
          <cell r="R237">
            <v>0.15</v>
          </cell>
        </row>
        <row r="238">
          <cell r="C238" t="str">
            <v>MLC0398AU</v>
          </cell>
          <cell r="E238">
            <v>0</v>
          </cell>
          <cell r="F238">
            <v>0.27700000000000002</v>
          </cell>
          <cell r="G238">
            <v>0.183</v>
          </cell>
          <cell r="H238">
            <v>0.19</v>
          </cell>
          <cell r="I238">
            <v>0.23</v>
          </cell>
          <cell r="J238">
            <v>0.01</v>
          </cell>
          <cell r="K238">
            <v>0</v>
          </cell>
          <cell r="L238">
            <v>0.1</v>
          </cell>
          <cell r="M238">
            <v>0.317</v>
          </cell>
          <cell r="N238">
            <v>0.223</v>
          </cell>
          <cell r="O238">
            <v>0.23</v>
          </cell>
          <cell r="P238">
            <v>0.27</v>
          </cell>
          <cell r="Q238">
            <v>0.05</v>
          </cell>
          <cell r="R238">
            <v>0.03</v>
          </cell>
        </row>
        <row r="239">
          <cell r="C239" t="str">
            <v>MLC0449AU</v>
          </cell>
          <cell r="E239">
            <v>0</v>
          </cell>
          <cell r="F239">
            <v>0</v>
          </cell>
          <cell r="G239">
            <v>0</v>
          </cell>
          <cell r="H239">
            <v>0.5</v>
          </cell>
          <cell r="I239">
            <v>0.5</v>
          </cell>
          <cell r="J239">
            <v>0</v>
          </cell>
          <cell r="K239">
            <v>0</v>
          </cell>
          <cell r="L239">
            <v>0</v>
          </cell>
          <cell r="M239">
            <v>0</v>
          </cell>
          <cell r="N239">
            <v>0</v>
          </cell>
          <cell r="O239">
            <v>0.75</v>
          </cell>
          <cell r="P239">
            <v>0.75</v>
          </cell>
          <cell r="Q239">
            <v>0.15</v>
          </cell>
          <cell r="R239">
            <v>0.15</v>
          </cell>
        </row>
        <row r="240">
          <cell r="C240" t="str">
            <v>MLC0669AU</v>
          </cell>
          <cell r="E240">
            <v>0</v>
          </cell>
          <cell r="F240">
            <v>0.2</v>
          </cell>
          <cell r="G240">
            <v>0.15</v>
          </cell>
          <cell r="H240">
            <v>0</v>
          </cell>
          <cell r="I240">
            <v>0</v>
          </cell>
          <cell r="J240">
            <v>0</v>
          </cell>
          <cell r="K240">
            <v>0</v>
          </cell>
          <cell r="L240">
            <v>0.6</v>
          </cell>
          <cell r="M240">
            <v>0.7</v>
          </cell>
          <cell r="N240">
            <v>0.5</v>
          </cell>
          <cell r="O240">
            <v>0</v>
          </cell>
          <cell r="P240">
            <v>0</v>
          </cell>
          <cell r="Q240">
            <v>0</v>
          </cell>
          <cell r="R240">
            <v>0</v>
          </cell>
        </row>
        <row r="241">
          <cell r="C241" t="str">
            <v>MLC0670AU</v>
          </cell>
          <cell r="E241">
            <v>0</v>
          </cell>
          <cell r="F241">
            <v>0.15</v>
          </cell>
          <cell r="G241">
            <v>0.15</v>
          </cell>
          <cell r="H241">
            <v>0</v>
          </cell>
          <cell r="I241">
            <v>0</v>
          </cell>
          <cell r="J241">
            <v>0</v>
          </cell>
          <cell r="K241">
            <v>0</v>
          </cell>
          <cell r="L241">
            <v>0.25</v>
          </cell>
          <cell r="M241">
            <v>0.45</v>
          </cell>
          <cell r="N241">
            <v>0.45</v>
          </cell>
          <cell r="O241">
            <v>0.25</v>
          </cell>
          <cell r="P241">
            <v>0.25</v>
          </cell>
          <cell r="Q241">
            <v>0.15</v>
          </cell>
          <cell r="R241">
            <v>0.15</v>
          </cell>
        </row>
        <row r="242">
          <cell r="C242" t="str">
            <v>MMC0110AU</v>
          </cell>
          <cell r="E242">
            <v>0.01</v>
          </cell>
          <cell r="F242">
            <v>0</v>
          </cell>
          <cell r="G242">
            <v>0</v>
          </cell>
          <cell r="H242">
            <v>0</v>
          </cell>
          <cell r="I242">
            <v>0.8</v>
          </cell>
          <cell r="J242">
            <v>0</v>
          </cell>
          <cell r="K242">
            <v>0</v>
          </cell>
          <cell r="L242">
            <v>0.5</v>
          </cell>
          <cell r="M242">
            <v>0</v>
          </cell>
          <cell r="N242">
            <v>0</v>
          </cell>
          <cell r="O242">
            <v>0</v>
          </cell>
          <cell r="P242">
            <v>1</v>
          </cell>
          <cell r="Q242">
            <v>0</v>
          </cell>
          <cell r="R242">
            <v>0</v>
          </cell>
        </row>
        <row r="243">
          <cell r="C243" t="str">
            <v>MMF0014AU</v>
          </cell>
          <cell r="E243">
            <v>0</v>
          </cell>
          <cell r="F243">
            <v>0</v>
          </cell>
          <cell r="G243">
            <v>0</v>
          </cell>
          <cell r="H243">
            <v>0</v>
          </cell>
          <cell r="I243">
            <v>0</v>
          </cell>
          <cell r="J243">
            <v>0</v>
          </cell>
          <cell r="K243">
            <v>0</v>
          </cell>
          <cell r="L243">
            <v>0.5</v>
          </cell>
          <cell r="M243">
            <v>0.7</v>
          </cell>
          <cell r="N243">
            <v>0.3</v>
          </cell>
          <cell r="O243">
            <v>0.8</v>
          </cell>
          <cell r="P243">
            <v>0.4</v>
          </cell>
          <cell r="Q243">
            <v>0.3</v>
          </cell>
          <cell r="R243">
            <v>0</v>
          </cell>
        </row>
        <row r="244">
          <cell r="C244" t="str">
            <v>MMF0112AU</v>
          </cell>
          <cell r="E244">
            <v>0</v>
          </cell>
          <cell r="F244">
            <v>0</v>
          </cell>
          <cell r="G244">
            <v>0</v>
          </cell>
          <cell r="H244">
            <v>0.8</v>
          </cell>
          <cell r="I244">
            <v>0</v>
          </cell>
          <cell r="J244">
            <v>0</v>
          </cell>
          <cell r="K244">
            <v>0</v>
          </cell>
          <cell r="L244">
            <v>0.2</v>
          </cell>
          <cell r="M244">
            <v>0</v>
          </cell>
          <cell r="N244">
            <v>0</v>
          </cell>
          <cell r="O244">
            <v>1</v>
          </cell>
          <cell r="P244">
            <v>0</v>
          </cell>
          <cell r="Q244">
            <v>0</v>
          </cell>
          <cell r="R244">
            <v>0</v>
          </cell>
        </row>
        <row r="245">
          <cell r="C245" t="str">
            <v>MMF0114AU</v>
          </cell>
          <cell r="E245">
            <v>0.17</v>
          </cell>
          <cell r="F245">
            <v>0.1</v>
          </cell>
          <cell r="G245">
            <v>0</v>
          </cell>
          <cell r="H245">
            <v>0.02</v>
          </cell>
          <cell r="I245">
            <v>0</v>
          </cell>
          <cell r="J245">
            <v>0</v>
          </cell>
          <cell r="K245">
            <v>0.02</v>
          </cell>
          <cell r="L245">
            <v>0.39</v>
          </cell>
          <cell r="M245">
            <v>0.47</v>
          </cell>
          <cell r="N245">
            <v>0.38</v>
          </cell>
          <cell r="O245">
            <v>0.15</v>
          </cell>
          <cell r="P245">
            <v>7.0000000000000007E-2</v>
          </cell>
          <cell r="Q245">
            <v>0.05</v>
          </cell>
          <cell r="R245">
            <v>7.0000000000000007E-2</v>
          </cell>
        </row>
        <row r="246">
          <cell r="C246" t="str">
            <v>MMF0115AU</v>
          </cell>
          <cell r="E246">
            <v>0</v>
          </cell>
          <cell r="F246">
            <v>0</v>
          </cell>
          <cell r="G246">
            <v>0</v>
          </cell>
          <cell r="H246">
            <v>0.19</v>
          </cell>
          <cell r="I246">
            <v>0.17</v>
          </cell>
          <cell r="J246">
            <v>0</v>
          </cell>
          <cell r="K246">
            <v>7.0000000000000007E-2</v>
          </cell>
          <cell r="L246">
            <v>0.19</v>
          </cell>
          <cell r="M246">
            <v>0.25</v>
          </cell>
          <cell r="N246">
            <v>0.26</v>
          </cell>
          <cell r="O246">
            <v>0.39</v>
          </cell>
          <cell r="P246">
            <v>0.37</v>
          </cell>
          <cell r="Q246">
            <v>0.09</v>
          </cell>
          <cell r="R246">
            <v>0.21</v>
          </cell>
        </row>
        <row r="247">
          <cell r="C247" t="str">
            <v>MMF0275AU</v>
          </cell>
          <cell r="E247">
            <v>0</v>
          </cell>
          <cell r="F247">
            <v>0</v>
          </cell>
          <cell r="G247">
            <v>0</v>
          </cell>
          <cell r="H247">
            <v>0</v>
          </cell>
          <cell r="I247">
            <v>0.9</v>
          </cell>
          <cell r="J247">
            <v>0</v>
          </cell>
          <cell r="K247">
            <v>0</v>
          </cell>
          <cell r="L247">
            <v>0.1</v>
          </cell>
          <cell r="M247">
            <v>0</v>
          </cell>
          <cell r="N247">
            <v>0</v>
          </cell>
          <cell r="O247">
            <v>0</v>
          </cell>
          <cell r="P247">
            <v>1</v>
          </cell>
          <cell r="Q247">
            <v>0</v>
          </cell>
          <cell r="R247">
            <v>0</v>
          </cell>
        </row>
        <row r="248">
          <cell r="C248" t="str">
            <v>MMF0335AU</v>
          </cell>
          <cell r="E248">
            <v>0</v>
          </cell>
          <cell r="F248">
            <v>0</v>
          </cell>
          <cell r="G248">
            <v>0</v>
          </cell>
          <cell r="H248">
            <v>0.95</v>
          </cell>
          <cell r="I248">
            <v>0</v>
          </cell>
          <cell r="J248">
            <v>0</v>
          </cell>
          <cell r="K248">
            <v>0</v>
          </cell>
          <cell r="L248">
            <v>0.05</v>
          </cell>
          <cell r="M248">
            <v>0</v>
          </cell>
          <cell r="N248">
            <v>0</v>
          </cell>
          <cell r="O248">
            <v>1</v>
          </cell>
          <cell r="P248">
            <v>0</v>
          </cell>
          <cell r="Q248">
            <v>0</v>
          </cell>
          <cell r="R248">
            <v>0</v>
          </cell>
        </row>
        <row r="249">
          <cell r="C249" t="str">
            <v>MMF0340AU</v>
          </cell>
          <cell r="E249">
            <v>0</v>
          </cell>
          <cell r="F249">
            <v>0</v>
          </cell>
          <cell r="G249">
            <v>0</v>
          </cell>
          <cell r="H249">
            <v>0.95</v>
          </cell>
          <cell r="I249">
            <v>0</v>
          </cell>
          <cell r="J249">
            <v>0</v>
          </cell>
          <cell r="K249">
            <v>0</v>
          </cell>
          <cell r="L249">
            <v>0.05</v>
          </cell>
          <cell r="M249">
            <v>0</v>
          </cell>
          <cell r="N249">
            <v>0</v>
          </cell>
          <cell r="O249">
            <v>1</v>
          </cell>
          <cell r="P249">
            <v>0</v>
          </cell>
          <cell r="Q249">
            <v>0</v>
          </cell>
          <cell r="R249">
            <v>0</v>
          </cell>
        </row>
        <row r="250">
          <cell r="C250" t="str">
            <v>MMF0342AU</v>
          </cell>
          <cell r="E250">
            <v>0</v>
          </cell>
          <cell r="F250">
            <v>0</v>
          </cell>
          <cell r="G250">
            <v>0</v>
          </cell>
          <cell r="H250">
            <v>0.33</v>
          </cell>
          <cell r="I250">
            <v>0.32</v>
          </cell>
          <cell r="J250">
            <v>0</v>
          </cell>
          <cell r="K250">
            <v>0.03</v>
          </cell>
          <cell r="L250">
            <v>0.09</v>
          </cell>
          <cell r="M250">
            <v>0.09</v>
          </cell>
          <cell r="N250">
            <v>0.09</v>
          </cell>
          <cell r="O250">
            <v>0.53</v>
          </cell>
          <cell r="P250">
            <v>0.52</v>
          </cell>
          <cell r="Q250">
            <v>0.13</v>
          </cell>
          <cell r="R250">
            <v>0.28000000000000003</v>
          </cell>
        </row>
        <row r="251">
          <cell r="C251" t="str">
            <v>MMF0700AU</v>
          </cell>
          <cell r="E251">
            <v>0.08</v>
          </cell>
          <cell r="F251">
            <v>0.18</v>
          </cell>
          <cell r="G251">
            <v>0</v>
          </cell>
          <cell r="H251">
            <v>0.38</v>
          </cell>
          <cell r="I251">
            <v>0</v>
          </cell>
          <cell r="J251">
            <v>0.28000000000000003</v>
          </cell>
          <cell r="K251">
            <v>0</v>
          </cell>
          <cell r="L251">
            <v>0.12</v>
          </cell>
          <cell r="M251">
            <v>0.22</v>
          </cell>
          <cell r="N251">
            <v>0</v>
          </cell>
          <cell r="O251">
            <v>0.42</v>
          </cell>
          <cell r="P251">
            <v>0</v>
          </cell>
          <cell r="Q251">
            <v>0.32</v>
          </cell>
          <cell r="R251">
            <v>0</v>
          </cell>
        </row>
        <row r="252">
          <cell r="C252" t="str">
            <v>MMF0990AU</v>
          </cell>
          <cell r="E252">
            <v>0</v>
          </cell>
          <cell r="F252">
            <v>0</v>
          </cell>
          <cell r="G252">
            <v>0</v>
          </cell>
          <cell r="H252">
            <v>0.9</v>
          </cell>
          <cell r="I252">
            <v>0</v>
          </cell>
          <cell r="J252">
            <v>0</v>
          </cell>
          <cell r="K252">
            <v>0</v>
          </cell>
          <cell r="L252">
            <v>0.1</v>
          </cell>
          <cell r="M252">
            <v>0</v>
          </cell>
          <cell r="N252">
            <v>0</v>
          </cell>
          <cell r="O252">
            <v>1</v>
          </cell>
          <cell r="P252">
            <v>0</v>
          </cell>
          <cell r="Q252">
            <v>0</v>
          </cell>
          <cell r="R252">
            <v>0</v>
          </cell>
        </row>
        <row r="253">
          <cell r="C253" t="str">
            <v>MMF1471AU</v>
          </cell>
          <cell r="E253">
            <v>0</v>
          </cell>
          <cell r="F253">
            <v>0</v>
          </cell>
          <cell r="G253">
            <v>0</v>
          </cell>
          <cell r="H253">
            <v>0</v>
          </cell>
          <cell r="I253">
            <v>0</v>
          </cell>
          <cell r="J253">
            <v>0</v>
          </cell>
          <cell r="K253">
            <v>0.95</v>
          </cell>
          <cell r="L253">
            <v>0.05</v>
          </cell>
          <cell r="M253">
            <v>0</v>
          </cell>
          <cell r="N253">
            <v>0</v>
          </cell>
          <cell r="O253">
            <v>0</v>
          </cell>
          <cell r="P253">
            <v>0</v>
          </cell>
          <cell r="Q253">
            <v>0</v>
          </cell>
          <cell r="R253">
            <v>1</v>
          </cell>
        </row>
        <row r="254">
          <cell r="C254" t="str">
            <v>MPL0001AU</v>
          </cell>
          <cell r="E254">
            <v>0.05</v>
          </cell>
          <cell r="F254">
            <v>0.1</v>
          </cell>
          <cell r="G254">
            <v>0</v>
          </cell>
          <cell r="H254">
            <v>0.25</v>
          </cell>
          <cell r="I254">
            <v>0.05</v>
          </cell>
          <cell r="J254">
            <v>0.05</v>
          </cell>
          <cell r="K254">
            <v>0</v>
          </cell>
          <cell r="L254">
            <v>0.25</v>
          </cell>
          <cell r="M254">
            <v>0.5</v>
          </cell>
          <cell r="N254">
            <v>0</v>
          </cell>
          <cell r="O254">
            <v>0.65</v>
          </cell>
          <cell r="P254">
            <v>0.25</v>
          </cell>
          <cell r="Q254">
            <v>0.15</v>
          </cell>
          <cell r="R254">
            <v>0</v>
          </cell>
        </row>
        <row r="255">
          <cell r="C255" t="str">
            <v>NFS0209AU</v>
          </cell>
          <cell r="E255">
            <v>0</v>
          </cell>
          <cell r="F255">
            <v>0</v>
          </cell>
          <cell r="G255">
            <v>0</v>
          </cell>
          <cell r="H255">
            <v>0</v>
          </cell>
          <cell r="I255">
            <v>0</v>
          </cell>
          <cell r="J255">
            <v>0.9</v>
          </cell>
          <cell r="K255">
            <v>0</v>
          </cell>
          <cell r="L255">
            <v>0.1</v>
          </cell>
          <cell r="M255">
            <v>0</v>
          </cell>
          <cell r="N255">
            <v>0</v>
          </cell>
          <cell r="O255">
            <v>0</v>
          </cell>
          <cell r="P255">
            <v>0</v>
          </cell>
          <cell r="Q255">
            <v>1</v>
          </cell>
          <cell r="R255">
            <v>0</v>
          </cell>
        </row>
        <row r="256">
          <cell r="C256" t="str">
            <v>NRM0026AU</v>
          </cell>
          <cell r="E256">
            <v>1</v>
          </cell>
          <cell r="F256">
            <v>0</v>
          </cell>
          <cell r="G256">
            <v>0</v>
          </cell>
          <cell r="H256">
            <v>0</v>
          </cell>
          <cell r="I256">
            <v>0</v>
          </cell>
          <cell r="J256">
            <v>0</v>
          </cell>
          <cell r="K256">
            <v>0</v>
          </cell>
          <cell r="L256">
            <v>1</v>
          </cell>
          <cell r="M256">
            <v>0</v>
          </cell>
          <cell r="N256">
            <v>0</v>
          </cell>
          <cell r="O256">
            <v>0</v>
          </cell>
          <cell r="P256">
            <v>0</v>
          </cell>
          <cell r="Q256">
            <v>0</v>
          </cell>
          <cell r="R256">
            <v>0</v>
          </cell>
        </row>
        <row r="257">
          <cell r="C257" t="str">
            <v>NRM0028AU</v>
          </cell>
          <cell r="E257">
            <v>0</v>
          </cell>
          <cell r="F257">
            <v>0</v>
          </cell>
          <cell r="G257">
            <v>0</v>
          </cell>
          <cell r="H257">
            <v>0.9</v>
          </cell>
          <cell r="I257">
            <v>0</v>
          </cell>
          <cell r="J257">
            <v>0</v>
          </cell>
          <cell r="K257">
            <v>0</v>
          </cell>
          <cell r="L257">
            <v>0</v>
          </cell>
          <cell r="M257">
            <v>0</v>
          </cell>
          <cell r="N257">
            <v>0</v>
          </cell>
          <cell r="O257">
            <v>1</v>
          </cell>
          <cell r="P257">
            <v>0</v>
          </cell>
          <cell r="Q257">
            <v>0</v>
          </cell>
          <cell r="R257">
            <v>0</v>
          </cell>
        </row>
        <row r="258">
          <cell r="C258" t="str">
            <v>NRM0030AU</v>
          </cell>
          <cell r="E258">
            <v>0</v>
          </cell>
          <cell r="F258">
            <v>0.98</v>
          </cell>
          <cell r="G258">
            <v>0</v>
          </cell>
          <cell r="H258">
            <v>0</v>
          </cell>
          <cell r="I258">
            <v>0</v>
          </cell>
          <cell r="J258">
            <v>0</v>
          </cell>
          <cell r="K258">
            <v>0</v>
          </cell>
          <cell r="L258">
            <v>0</v>
          </cell>
          <cell r="M258">
            <v>1</v>
          </cell>
          <cell r="N258">
            <v>0</v>
          </cell>
          <cell r="O258">
            <v>0</v>
          </cell>
          <cell r="P258">
            <v>0</v>
          </cell>
          <cell r="Q258">
            <v>0</v>
          </cell>
          <cell r="R258">
            <v>0</v>
          </cell>
        </row>
        <row r="259">
          <cell r="C259" t="str">
            <v>NRM0032AU</v>
          </cell>
          <cell r="E259">
            <v>0</v>
          </cell>
          <cell r="F259">
            <v>0</v>
          </cell>
          <cell r="G259">
            <v>0</v>
          </cell>
          <cell r="H259">
            <v>0</v>
          </cell>
          <cell r="I259">
            <v>0.95</v>
          </cell>
          <cell r="J259">
            <v>0</v>
          </cell>
          <cell r="K259">
            <v>0</v>
          </cell>
          <cell r="L259">
            <v>0</v>
          </cell>
          <cell r="M259">
            <v>0</v>
          </cell>
          <cell r="N259">
            <v>0</v>
          </cell>
          <cell r="O259">
            <v>0</v>
          </cell>
          <cell r="P259">
            <v>1</v>
          </cell>
          <cell r="Q259">
            <v>0</v>
          </cell>
          <cell r="R259">
            <v>0</v>
          </cell>
        </row>
        <row r="260">
          <cell r="C260" t="str">
            <v>NRM0034AU</v>
          </cell>
          <cell r="E260">
            <v>0</v>
          </cell>
          <cell r="F260">
            <v>0</v>
          </cell>
          <cell r="G260">
            <v>0</v>
          </cell>
          <cell r="H260">
            <v>0</v>
          </cell>
          <cell r="I260">
            <v>0</v>
          </cell>
          <cell r="J260">
            <v>0.95</v>
          </cell>
          <cell r="K260">
            <v>0</v>
          </cell>
          <cell r="L260">
            <v>0</v>
          </cell>
          <cell r="M260">
            <v>0</v>
          </cell>
          <cell r="N260">
            <v>0</v>
          </cell>
          <cell r="O260">
            <v>0</v>
          </cell>
          <cell r="P260">
            <v>0</v>
          </cell>
          <cell r="Q260">
            <v>1</v>
          </cell>
          <cell r="R260">
            <v>0</v>
          </cell>
        </row>
        <row r="261">
          <cell r="C261" t="str">
            <v>NRM0036AU</v>
          </cell>
          <cell r="E261">
            <v>0</v>
          </cell>
          <cell r="F261">
            <v>0</v>
          </cell>
          <cell r="G261">
            <v>0</v>
          </cell>
          <cell r="H261">
            <v>0</v>
          </cell>
          <cell r="I261">
            <v>0.95</v>
          </cell>
          <cell r="J261">
            <v>0</v>
          </cell>
          <cell r="K261">
            <v>0</v>
          </cell>
          <cell r="L261">
            <v>0</v>
          </cell>
          <cell r="M261">
            <v>0</v>
          </cell>
          <cell r="N261">
            <v>0</v>
          </cell>
          <cell r="O261">
            <v>0</v>
          </cell>
          <cell r="P261">
            <v>1</v>
          </cell>
          <cell r="Q261">
            <v>0</v>
          </cell>
          <cell r="R261">
            <v>0</v>
          </cell>
        </row>
        <row r="262">
          <cell r="C262" t="str">
            <v>NRM0038AU</v>
          </cell>
          <cell r="E262">
            <v>0</v>
          </cell>
          <cell r="F262">
            <v>0</v>
          </cell>
          <cell r="G262">
            <v>0</v>
          </cell>
          <cell r="H262">
            <v>0</v>
          </cell>
          <cell r="I262">
            <v>0.9</v>
          </cell>
          <cell r="J262">
            <v>0</v>
          </cell>
          <cell r="K262">
            <v>0</v>
          </cell>
          <cell r="L262">
            <v>0</v>
          </cell>
          <cell r="M262">
            <v>0</v>
          </cell>
          <cell r="N262">
            <v>0</v>
          </cell>
          <cell r="O262">
            <v>0</v>
          </cell>
          <cell r="P262">
            <v>1</v>
          </cell>
          <cell r="Q262">
            <v>0</v>
          </cell>
          <cell r="R262">
            <v>0</v>
          </cell>
        </row>
        <row r="263">
          <cell r="C263" t="str">
            <v>OMF3725AU</v>
          </cell>
          <cell r="E263">
            <v>0.1</v>
          </cell>
          <cell r="F263">
            <v>0</v>
          </cell>
          <cell r="G263">
            <v>0</v>
          </cell>
          <cell r="H263">
            <v>0</v>
          </cell>
          <cell r="I263">
            <v>0</v>
          </cell>
          <cell r="J263">
            <v>0</v>
          </cell>
          <cell r="K263">
            <v>0</v>
          </cell>
          <cell r="L263">
            <v>1</v>
          </cell>
          <cell r="M263">
            <v>0.9</v>
          </cell>
          <cell r="N263">
            <v>0.9</v>
          </cell>
          <cell r="O263">
            <v>0</v>
          </cell>
          <cell r="P263">
            <v>0</v>
          </cell>
          <cell r="Q263">
            <v>0</v>
          </cell>
          <cell r="R263">
            <v>0</v>
          </cell>
        </row>
        <row r="264">
          <cell r="C264" t="str">
            <v>OPS0001AU</v>
          </cell>
          <cell r="E264">
            <v>0</v>
          </cell>
          <cell r="F264">
            <v>0</v>
          </cell>
          <cell r="G264">
            <v>0</v>
          </cell>
          <cell r="H264">
            <v>0.8</v>
          </cell>
          <cell r="I264">
            <v>0</v>
          </cell>
          <cell r="J264">
            <v>0</v>
          </cell>
          <cell r="K264">
            <v>0</v>
          </cell>
          <cell r="L264">
            <v>0.2</v>
          </cell>
          <cell r="M264">
            <v>0</v>
          </cell>
          <cell r="N264">
            <v>0</v>
          </cell>
          <cell r="O264">
            <v>1</v>
          </cell>
          <cell r="P264">
            <v>0</v>
          </cell>
          <cell r="Q264">
            <v>0</v>
          </cell>
          <cell r="R264">
            <v>0</v>
          </cell>
        </row>
        <row r="265">
          <cell r="C265" t="str">
            <v>OPS0002AU</v>
          </cell>
          <cell r="E265">
            <v>0</v>
          </cell>
          <cell r="F265">
            <v>0</v>
          </cell>
          <cell r="G265">
            <v>0</v>
          </cell>
          <cell r="H265">
            <v>0</v>
          </cell>
          <cell r="I265">
            <v>0</v>
          </cell>
          <cell r="J265">
            <v>0</v>
          </cell>
          <cell r="K265">
            <v>0</v>
          </cell>
          <cell r="L265">
            <v>1</v>
          </cell>
          <cell r="M265">
            <v>0</v>
          </cell>
          <cell r="N265">
            <v>0</v>
          </cell>
          <cell r="O265">
            <v>1</v>
          </cell>
          <cell r="P265">
            <v>0</v>
          </cell>
          <cell r="Q265">
            <v>0</v>
          </cell>
          <cell r="R265">
            <v>0</v>
          </cell>
        </row>
        <row r="266">
          <cell r="C266" t="str">
            <v>PAL0002AU</v>
          </cell>
          <cell r="E266">
            <v>0</v>
          </cell>
          <cell r="F266">
            <v>0</v>
          </cell>
          <cell r="G266">
            <v>0</v>
          </cell>
          <cell r="H266">
            <v>0</v>
          </cell>
          <cell r="I266">
            <v>0</v>
          </cell>
          <cell r="J266">
            <v>0.9</v>
          </cell>
          <cell r="K266">
            <v>0</v>
          </cell>
          <cell r="L266">
            <v>0.1</v>
          </cell>
          <cell r="M266">
            <v>0</v>
          </cell>
          <cell r="N266">
            <v>0</v>
          </cell>
          <cell r="O266">
            <v>0</v>
          </cell>
          <cell r="P266">
            <v>0</v>
          </cell>
          <cell r="Q266">
            <v>1</v>
          </cell>
          <cell r="R266">
            <v>0</v>
          </cell>
        </row>
        <row r="267">
          <cell r="C267" t="str">
            <v>PAM0001AU</v>
          </cell>
          <cell r="E267">
            <v>0</v>
          </cell>
          <cell r="F267">
            <v>0</v>
          </cell>
          <cell r="G267">
            <v>0</v>
          </cell>
          <cell r="H267">
            <v>0.8</v>
          </cell>
          <cell r="I267">
            <v>0</v>
          </cell>
          <cell r="J267">
            <v>0</v>
          </cell>
          <cell r="K267">
            <v>0</v>
          </cell>
          <cell r="L267">
            <v>0.2</v>
          </cell>
          <cell r="M267">
            <v>0</v>
          </cell>
          <cell r="N267">
            <v>0</v>
          </cell>
          <cell r="O267">
            <v>1</v>
          </cell>
          <cell r="P267">
            <v>0</v>
          </cell>
          <cell r="Q267">
            <v>0</v>
          </cell>
          <cell r="R267">
            <v>0</v>
          </cell>
        </row>
        <row r="268">
          <cell r="C268" t="str">
            <v>PAT0001AU</v>
          </cell>
          <cell r="E268">
            <v>0</v>
          </cell>
          <cell r="F268">
            <v>0</v>
          </cell>
          <cell r="G268">
            <v>0</v>
          </cell>
          <cell r="H268">
            <v>0.9</v>
          </cell>
          <cell r="I268">
            <v>0</v>
          </cell>
          <cell r="J268">
            <v>0</v>
          </cell>
          <cell r="K268">
            <v>0</v>
          </cell>
          <cell r="L268">
            <v>0.1</v>
          </cell>
          <cell r="M268">
            <v>0</v>
          </cell>
          <cell r="N268">
            <v>0</v>
          </cell>
          <cell r="O268">
            <v>1</v>
          </cell>
          <cell r="P268">
            <v>0</v>
          </cell>
          <cell r="Q268">
            <v>0</v>
          </cell>
          <cell r="R268">
            <v>0</v>
          </cell>
        </row>
        <row r="269">
          <cell r="C269" t="str">
            <v>PER0046AU</v>
          </cell>
          <cell r="E269">
            <v>0</v>
          </cell>
          <cell r="F269">
            <v>0</v>
          </cell>
          <cell r="G269">
            <v>0</v>
          </cell>
          <cell r="H269">
            <v>0.9</v>
          </cell>
          <cell r="I269">
            <v>0</v>
          </cell>
          <cell r="J269">
            <v>0</v>
          </cell>
          <cell r="K269">
            <v>0</v>
          </cell>
          <cell r="L269">
            <v>0.1</v>
          </cell>
          <cell r="M269">
            <v>0</v>
          </cell>
          <cell r="N269">
            <v>0</v>
          </cell>
          <cell r="O269">
            <v>1</v>
          </cell>
          <cell r="P269">
            <v>0</v>
          </cell>
          <cell r="Q269">
            <v>0</v>
          </cell>
          <cell r="R269">
            <v>0</v>
          </cell>
        </row>
        <row r="270">
          <cell r="C270" t="str">
            <v>PER0048AU</v>
          </cell>
          <cell r="E270">
            <v>0</v>
          </cell>
          <cell r="F270">
            <v>0</v>
          </cell>
          <cell r="G270">
            <v>0</v>
          </cell>
          <cell r="H270">
            <v>0.8</v>
          </cell>
          <cell r="I270">
            <v>0</v>
          </cell>
          <cell r="J270">
            <v>0</v>
          </cell>
          <cell r="K270">
            <v>0</v>
          </cell>
          <cell r="L270">
            <v>0.2</v>
          </cell>
          <cell r="M270">
            <v>0</v>
          </cell>
          <cell r="N270">
            <v>0</v>
          </cell>
          <cell r="O270">
            <v>1</v>
          </cell>
          <cell r="P270">
            <v>0</v>
          </cell>
          <cell r="Q270">
            <v>0</v>
          </cell>
          <cell r="R270">
            <v>0</v>
          </cell>
        </row>
        <row r="271">
          <cell r="C271" t="str">
            <v>PER0049AU</v>
          </cell>
          <cell r="E271">
            <v>0</v>
          </cell>
          <cell r="F271">
            <v>0</v>
          </cell>
          <cell r="G271">
            <v>0</v>
          </cell>
          <cell r="H271">
            <v>0.9</v>
          </cell>
          <cell r="I271">
            <v>0</v>
          </cell>
          <cell r="J271">
            <v>0</v>
          </cell>
          <cell r="K271">
            <v>0</v>
          </cell>
          <cell r="L271">
            <v>0.1</v>
          </cell>
          <cell r="M271">
            <v>0</v>
          </cell>
          <cell r="N271">
            <v>0</v>
          </cell>
          <cell r="O271">
            <v>1</v>
          </cell>
          <cell r="P271">
            <v>0</v>
          </cell>
          <cell r="Q271">
            <v>0</v>
          </cell>
          <cell r="R271">
            <v>0</v>
          </cell>
        </row>
        <row r="272">
          <cell r="C272" t="str">
            <v>PER0050AU</v>
          </cell>
          <cell r="E272">
            <v>0</v>
          </cell>
          <cell r="F272">
            <v>0</v>
          </cell>
          <cell r="G272">
            <v>0</v>
          </cell>
          <cell r="H272">
            <v>0</v>
          </cell>
          <cell r="I272">
            <v>0.75</v>
          </cell>
          <cell r="J272">
            <v>0</v>
          </cell>
          <cell r="K272">
            <v>0</v>
          </cell>
          <cell r="L272">
            <v>0.25</v>
          </cell>
          <cell r="M272">
            <v>0</v>
          </cell>
          <cell r="N272">
            <v>0</v>
          </cell>
          <cell r="O272">
            <v>0</v>
          </cell>
          <cell r="P272">
            <v>1</v>
          </cell>
          <cell r="Q272">
            <v>0</v>
          </cell>
          <cell r="R272">
            <v>0</v>
          </cell>
        </row>
        <row r="273">
          <cell r="C273" t="str">
            <v>PER0063AU</v>
          </cell>
          <cell r="E273">
            <v>0</v>
          </cell>
          <cell r="F273">
            <v>0</v>
          </cell>
          <cell r="G273">
            <v>0</v>
          </cell>
          <cell r="H273">
            <v>0.1</v>
          </cell>
          <cell r="I273">
            <v>0.1</v>
          </cell>
          <cell r="J273">
            <v>0</v>
          </cell>
          <cell r="K273">
            <v>0</v>
          </cell>
          <cell r="L273">
            <v>0.3</v>
          </cell>
          <cell r="M273">
            <v>0.45</v>
          </cell>
          <cell r="N273">
            <v>0</v>
          </cell>
          <cell r="O273">
            <v>0.5</v>
          </cell>
          <cell r="P273">
            <v>0.5</v>
          </cell>
          <cell r="Q273">
            <v>0.15</v>
          </cell>
          <cell r="R273">
            <v>0.3</v>
          </cell>
        </row>
        <row r="274">
          <cell r="C274" t="str">
            <v>PER0066AU</v>
          </cell>
          <cell r="E274">
            <v>0</v>
          </cell>
          <cell r="F274">
            <v>0</v>
          </cell>
          <cell r="G274">
            <v>0</v>
          </cell>
          <cell r="H274">
            <v>0.8</v>
          </cell>
          <cell r="I274">
            <v>0.8</v>
          </cell>
          <cell r="J274">
            <v>0</v>
          </cell>
          <cell r="K274">
            <v>0</v>
          </cell>
          <cell r="L274">
            <v>0.2</v>
          </cell>
          <cell r="M274">
            <v>0</v>
          </cell>
          <cell r="N274">
            <v>0</v>
          </cell>
          <cell r="O274">
            <v>1</v>
          </cell>
          <cell r="P274">
            <v>1</v>
          </cell>
          <cell r="Q274">
            <v>0</v>
          </cell>
          <cell r="R274">
            <v>0</v>
          </cell>
        </row>
        <row r="275">
          <cell r="C275" t="str">
            <v>PER0071AU</v>
          </cell>
          <cell r="E275">
            <v>0</v>
          </cell>
          <cell r="F275">
            <v>0</v>
          </cell>
          <cell r="G275">
            <v>0</v>
          </cell>
          <cell r="H275">
            <v>0.9</v>
          </cell>
          <cell r="I275">
            <v>0</v>
          </cell>
          <cell r="J275">
            <v>0</v>
          </cell>
          <cell r="K275">
            <v>0</v>
          </cell>
          <cell r="L275">
            <v>0.1</v>
          </cell>
          <cell r="M275">
            <v>0</v>
          </cell>
          <cell r="N275">
            <v>0</v>
          </cell>
          <cell r="O275">
            <v>1</v>
          </cell>
          <cell r="P275">
            <v>0</v>
          </cell>
          <cell r="Q275">
            <v>0</v>
          </cell>
          <cell r="R275">
            <v>0</v>
          </cell>
        </row>
        <row r="276">
          <cell r="C276" t="str">
            <v>PER0072AU</v>
          </cell>
          <cell r="E276">
            <v>0</v>
          </cell>
          <cell r="F276">
            <v>0</v>
          </cell>
          <cell r="G276">
            <v>0</v>
          </cell>
          <cell r="H276">
            <v>0.9</v>
          </cell>
          <cell r="I276">
            <v>0</v>
          </cell>
          <cell r="J276">
            <v>0</v>
          </cell>
          <cell r="K276">
            <v>0</v>
          </cell>
          <cell r="L276">
            <v>0.1</v>
          </cell>
          <cell r="M276">
            <v>0</v>
          </cell>
          <cell r="N276">
            <v>0</v>
          </cell>
          <cell r="O276">
            <v>1</v>
          </cell>
          <cell r="P276">
            <v>0</v>
          </cell>
          <cell r="Q276">
            <v>0</v>
          </cell>
          <cell r="R276">
            <v>0</v>
          </cell>
        </row>
        <row r="277">
          <cell r="C277" t="str">
            <v>PER0077AU</v>
          </cell>
          <cell r="E277">
            <v>0.05</v>
          </cell>
          <cell r="F277">
            <v>0.15</v>
          </cell>
          <cell r="G277">
            <v>0</v>
          </cell>
          <cell r="H277">
            <v>0</v>
          </cell>
          <cell r="I277">
            <v>0</v>
          </cell>
          <cell r="J277">
            <v>0</v>
          </cell>
          <cell r="K277">
            <v>0</v>
          </cell>
          <cell r="L277">
            <v>0.55000000000000004</v>
          </cell>
          <cell r="M277">
            <v>0.65</v>
          </cell>
          <cell r="N277">
            <v>0</v>
          </cell>
          <cell r="O277">
            <v>0.25</v>
          </cell>
          <cell r="P277">
            <v>0.2</v>
          </cell>
          <cell r="Q277">
            <v>0.1</v>
          </cell>
          <cell r="R277">
            <v>0.3</v>
          </cell>
        </row>
        <row r="278">
          <cell r="C278" t="str">
            <v>PER0102AU</v>
          </cell>
          <cell r="E278">
            <v>0</v>
          </cell>
          <cell r="F278">
            <v>0</v>
          </cell>
          <cell r="G278">
            <v>0</v>
          </cell>
          <cell r="H278">
            <v>0.9</v>
          </cell>
          <cell r="I278">
            <v>0</v>
          </cell>
          <cell r="J278">
            <v>0</v>
          </cell>
          <cell r="K278">
            <v>0</v>
          </cell>
          <cell r="L278">
            <v>0.1</v>
          </cell>
          <cell r="M278">
            <v>0</v>
          </cell>
          <cell r="N278">
            <v>0</v>
          </cell>
          <cell r="O278">
            <v>1</v>
          </cell>
          <cell r="P278">
            <v>0</v>
          </cell>
          <cell r="Q278">
            <v>0</v>
          </cell>
          <cell r="R278">
            <v>0</v>
          </cell>
        </row>
        <row r="279">
          <cell r="C279" t="str">
            <v>PER0114AU</v>
          </cell>
          <cell r="E279">
            <v>0</v>
          </cell>
          <cell r="F279">
            <v>0.1</v>
          </cell>
          <cell r="G279">
            <v>0</v>
          </cell>
          <cell r="H279">
            <v>0.1</v>
          </cell>
          <cell r="I279">
            <v>0.1</v>
          </cell>
          <cell r="J279">
            <v>0</v>
          </cell>
          <cell r="K279">
            <v>0</v>
          </cell>
          <cell r="L279">
            <v>0.3</v>
          </cell>
          <cell r="M279">
            <v>0.55000000000000004</v>
          </cell>
          <cell r="N279">
            <v>0.2</v>
          </cell>
          <cell r="O279">
            <v>0.35</v>
          </cell>
          <cell r="P279">
            <v>0.3</v>
          </cell>
          <cell r="Q279">
            <v>0.15</v>
          </cell>
          <cell r="R279">
            <v>0.3</v>
          </cell>
        </row>
        <row r="280">
          <cell r="C280" t="str">
            <v>PER0116AU</v>
          </cell>
          <cell r="E280">
            <v>0</v>
          </cell>
          <cell r="F280">
            <v>0</v>
          </cell>
          <cell r="G280">
            <v>0</v>
          </cell>
          <cell r="H280">
            <v>0.9</v>
          </cell>
          <cell r="I280">
            <v>0</v>
          </cell>
          <cell r="J280">
            <v>0</v>
          </cell>
          <cell r="K280">
            <v>0</v>
          </cell>
          <cell r="L280">
            <v>0.1</v>
          </cell>
          <cell r="M280">
            <v>0</v>
          </cell>
          <cell r="N280">
            <v>0</v>
          </cell>
          <cell r="O280">
            <v>1</v>
          </cell>
          <cell r="P280">
            <v>0</v>
          </cell>
          <cell r="Q280">
            <v>0</v>
          </cell>
          <cell r="R280">
            <v>0</v>
          </cell>
        </row>
        <row r="281">
          <cell r="C281" t="str">
            <v>PER0258AU</v>
          </cell>
          <cell r="E281">
            <v>0</v>
          </cell>
          <cell r="F281">
            <v>0</v>
          </cell>
          <cell r="G281">
            <v>0</v>
          </cell>
          <cell r="H281">
            <v>0</v>
          </cell>
          <cell r="I281">
            <v>0</v>
          </cell>
          <cell r="J281">
            <v>0</v>
          </cell>
          <cell r="K281">
            <v>0</v>
          </cell>
          <cell r="L281">
            <v>1</v>
          </cell>
          <cell r="M281">
            <v>1</v>
          </cell>
          <cell r="N281">
            <v>0</v>
          </cell>
          <cell r="O281">
            <v>0</v>
          </cell>
          <cell r="P281">
            <v>0</v>
          </cell>
          <cell r="Q281">
            <v>0</v>
          </cell>
          <cell r="R281">
            <v>0</v>
          </cell>
        </row>
        <row r="282">
          <cell r="C282" t="str">
            <v>PER0260AU</v>
          </cell>
          <cell r="E282">
            <v>0.75</v>
          </cell>
          <cell r="F282">
            <v>0</v>
          </cell>
          <cell r="G282">
            <v>0</v>
          </cell>
          <cell r="H282">
            <v>0</v>
          </cell>
          <cell r="I282">
            <v>0</v>
          </cell>
          <cell r="J282">
            <v>0</v>
          </cell>
          <cell r="K282">
            <v>0</v>
          </cell>
          <cell r="L282">
            <v>1</v>
          </cell>
          <cell r="M282">
            <v>1</v>
          </cell>
          <cell r="N282">
            <v>1</v>
          </cell>
          <cell r="O282">
            <v>0</v>
          </cell>
          <cell r="P282">
            <v>0</v>
          </cell>
          <cell r="Q282">
            <v>0</v>
          </cell>
          <cell r="R282">
            <v>0</v>
          </cell>
        </row>
        <row r="283">
          <cell r="C283" t="str">
            <v>PER0270AU</v>
          </cell>
          <cell r="E283">
            <v>0</v>
          </cell>
          <cell r="F283">
            <v>0</v>
          </cell>
          <cell r="G283">
            <v>0</v>
          </cell>
          <cell r="H283">
            <v>0.75</v>
          </cell>
          <cell r="I283">
            <v>0</v>
          </cell>
          <cell r="J283">
            <v>0</v>
          </cell>
          <cell r="K283">
            <v>0</v>
          </cell>
          <cell r="L283">
            <v>0.1</v>
          </cell>
          <cell r="M283">
            <v>0</v>
          </cell>
          <cell r="N283">
            <v>0</v>
          </cell>
          <cell r="O283">
            <v>1</v>
          </cell>
          <cell r="P283">
            <v>0.15</v>
          </cell>
          <cell r="Q283">
            <v>0</v>
          </cell>
          <cell r="R283">
            <v>0</v>
          </cell>
        </row>
        <row r="284">
          <cell r="C284" t="str">
            <v>PER0554AU</v>
          </cell>
          <cell r="E284">
            <v>0</v>
          </cell>
          <cell r="F284">
            <v>0</v>
          </cell>
          <cell r="G284">
            <v>0</v>
          </cell>
          <cell r="H284">
            <v>0</v>
          </cell>
          <cell r="I284">
            <v>0</v>
          </cell>
          <cell r="J284">
            <v>0</v>
          </cell>
          <cell r="K284">
            <v>1</v>
          </cell>
          <cell r="L284">
            <v>0</v>
          </cell>
          <cell r="M284">
            <v>0</v>
          </cell>
          <cell r="N284">
            <v>0</v>
          </cell>
          <cell r="O284">
            <v>0</v>
          </cell>
          <cell r="P284">
            <v>0</v>
          </cell>
          <cell r="Q284">
            <v>0</v>
          </cell>
          <cell r="R284">
            <v>1</v>
          </cell>
        </row>
        <row r="285">
          <cell r="C285" t="str">
            <v>PER0634AU</v>
          </cell>
          <cell r="E285">
            <v>0</v>
          </cell>
          <cell r="F285">
            <v>0</v>
          </cell>
          <cell r="G285">
            <v>0</v>
          </cell>
          <cell r="H285">
            <v>0</v>
          </cell>
          <cell r="I285">
            <v>0</v>
          </cell>
          <cell r="J285">
            <v>0</v>
          </cell>
          <cell r="K285">
            <v>0</v>
          </cell>
          <cell r="L285">
            <v>0</v>
          </cell>
          <cell r="M285">
            <v>0</v>
          </cell>
          <cell r="N285">
            <v>0</v>
          </cell>
          <cell r="O285">
            <v>0</v>
          </cell>
          <cell r="P285">
            <v>0</v>
          </cell>
          <cell r="Q285">
            <v>0</v>
          </cell>
          <cell r="R285">
            <v>1</v>
          </cell>
        </row>
        <row r="286">
          <cell r="C286" t="str">
            <v>PER0727AU</v>
          </cell>
          <cell r="E286">
            <v>0</v>
          </cell>
          <cell r="F286">
            <v>0</v>
          </cell>
          <cell r="G286">
            <v>0</v>
          </cell>
          <cell r="H286">
            <v>0</v>
          </cell>
          <cell r="I286">
            <v>0</v>
          </cell>
          <cell r="J286">
            <v>0</v>
          </cell>
          <cell r="K286">
            <v>0</v>
          </cell>
          <cell r="L286">
            <v>1</v>
          </cell>
          <cell r="M286">
            <v>0.3</v>
          </cell>
          <cell r="N286">
            <v>1</v>
          </cell>
          <cell r="O286">
            <v>0</v>
          </cell>
          <cell r="P286">
            <v>0</v>
          </cell>
          <cell r="Q286">
            <v>0</v>
          </cell>
          <cell r="R286">
            <v>0</v>
          </cell>
        </row>
        <row r="287">
          <cell r="C287" t="str">
            <v>PIC6396AU</v>
          </cell>
          <cell r="E287">
            <v>0</v>
          </cell>
          <cell r="F287">
            <v>0</v>
          </cell>
          <cell r="G287">
            <v>0</v>
          </cell>
          <cell r="H287">
            <v>0</v>
          </cell>
          <cell r="I287">
            <v>0</v>
          </cell>
          <cell r="J287">
            <v>0</v>
          </cell>
          <cell r="K287">
            <v>0</v>
          </cell>
          <cell r="L287">
            <v>0</v>
          </cell>
          <cell r="M287">
            <v>0</v>
          </cell>
          <cell r="N287">
            <v>1</v>
          </cell>
          <cell r="O287">
            <v>0</v>
          </cell>
          <cell r="P287">
            <v>0</v>
          </cell>
          <cell r="Q287">
            <v>0</v>
          </cell>
          <cell r="R287">
            <v>0</v>
          </cell>
        </row>
        <row r="288">
          <cell r="C288" t="str">
            <v>PLA0001AU</v>
          </cell>
          <cell r="E288">
            <v>0</v>
          </cell>
          <cell r="F288">
            <v>0</v>
          </cell>
          <cell r="G288">
            <v>0</v>
          </cell>
          <cell r="H288">
            <v>0</v>
          </cell>
          <cell r="I288">
            <v>0</v>
          </cell>
          <cell r="J288">
            <v>0</v>
          </cell>
          <cell r="K288">
            <v>0</v>
          </cell>
          <cell r="L288">
            <v>1</v>
          </cell>
          <cell r="M288">
            <v>0</v>
          </cell>
          <cell r="N288">
            <v>0</v>
          </cell>
          <cell r="O288">
            <v>0</v>
          </cell>
          <cell r="P288">
            <v>1</v>
          </cell>
          <cell r="Q288">
            <v>0</v>
          </cell>
          <cell r="R288">
            <v>0</v>
          </cell>
        </row>
        <row r="289">
          <cell r="C289" t="str">
            <v>PLA0002AU</v>
          </cell>
          <cell r="E289">
            <v>0</v>
          </cell>
          <cell r="F289">
            <v>0</v>
          </cell>
          <cell r="G289">
            <v>0</v>
          </cell>
          <cell r="H289">
            <v>0</v>
          </cell>
          <cell r="I289">
            <v>0</v>
          </cell>
          <cell r="J289">
            <v>0</v>
          </cell>
          <cell r="K289">
            <v>0</v>
          </cell>
          <cell r="L289">
            <v>1</v>
          </cell>
          <cell r="M289">
            <v>0</v>
          </cell>
          <cell r="N289">
            <v>0</v>
          </cell>
          <cell r="O289">
            <v>0</v>
          </cell>
          <cell r="P289">
            <v>1</v>
          </cell>
          <cell r="Q289">
            <v>0</v>
          </cell>
          <cell r="R289">
            <v>0</v>
          </cell>
        </row>
        <row r="290">
          <cell r="C290" t="str">
            <v>PLA0003AU</v>
          </cell>
          <cell r="E290">
            <v>0</v>
          </cell>
          <cell r="F290">
            <v>0</v>
          </cell>
          <cell r="G290">
            <v>0</v>
          </cell>
          <cell r="H290">
            <v>0</v>
          </cell>
          <cell r="I290">
            <v>0</v>
          </cell>
          <cell r="J290">
            <v>0</v>
          </cell>
          <cell r="K290">
            <v>0</v>
          </cell>
          <cell r="L290">
            <v>1</v>
          </cell>
          <cell r="M290">
            <v>0</v>
          </cell>
          <cell r="N290">
            <v>0</v>
          </cell>
          <cell r="O290">
            <v>0</v>
          </cell>
          <cell r="P290">
            <v>1</v>
          </cell>
          <cell r="Q290">
            <v>0</v>
          </cell>
          <cell r="R290">
            <v>0</v>
          </cell>
        </row>
        <row r="291">
          <cell r="C291" t="str">
            <v>PLA0004AU</v>
          </cell>
          <cell r="E291">
            <v>0</v>
          </cell>
          <cell r="F291">
            <v>0</v>
          </cell>
          <cell r="G291">
            <v>0</v>
          </cell>
          <cell r="H291">
            <v>0</v>
          </cell>
          <cell r="I291">
            <v>0</v>
          </cell>
          <cell r="J291">
            <v>0</v>
          </cell>
          <cell r="K291">
            <v>0</v>
          </cell>
          <cell r="L291">
            <v>1</v>
          </cell>
          <cell r="M291">
            <v>0</v>
          </cell>
          <cell r="N291">
            <v>0</v>
          </cell>
          <cell r="O291">
            <v>0</v>
          </cell>
          <cell r="P291">
            <v>1</v>
          </cell>
          <cell r="Q291">
            <v>0</v>
          </cell>
          <cell r="R291">
            <v>0</v>
          </cell>
        </row>
        <row r="292">
          <cell r="C292" t="str">
            <v>PLA0100AU</v>
          </cell>
          <cell r="E292">
            <v>0</v>
          </cell>
          <cell r="F292">
            <v>0</v>
          </cell>
          <cell r="G292">
            <v>0</v>
          </cell>
          <cell r="H292">
            <v>0</v>
          </cell>
          <cell r="I292">
            <v>0</v>
          </cell>
          <cell r="J292">
            <v>0</v>
          </cell>
          <cell r="K292">
            <v>0</v>
          </cell>
          <cell r="L292">
            <v>1</v>
          </cell>
          <cell r="M292">
            <v>0</v>
          </cell>
          <cell r="N292">
            <v>0</v>
          </cell>
          <cell r="O292">
            <v>0</v>
          </cell>
          <cell r="P292">
            <v>1</v>
          </cell>
          <cell r="Q292">
            <v>0</v>
          </cell>
          <cell r="R292">
            <v>0</v>
          </cell>
        </row>
        <row r="293">
          <cell r="C293" t="str">
            <v>PLA0101AU</v>
          </cell>
          <cell r="E293">
            <v>0</v>
          </cell>
          <cell r="F293">
            <v>0</v>
          </cell>
          <cell r="G293">
            <v>0</v>
          </cell>
          <cell r="H293">
            <v>0</v>
          </cell>
          <cell r="I293">
            <v>0</v>
          </cell>
          <cell r="J293">
            <v>0</v>
          </cell>
          <cell r="K293">
            <v>0</v>
          </cell>
          <cell r="L293">
            <v>1</v>
          </cell>
          <cell r="M293">
            <v>0</v>
          </cell>
          <cell r="N293">
            <v>0</v>
          </cell>
          <cell r="O293">
            <v>0</v>
          </cell>
          <cell r="P293">
            <v>1</v>
          </cell>
          <cell r="Q293">
            <v>0</v>
          </cell>
          <cell r="R293">
            <v>0</v>
          </cell>
        </row>
        <row r="294">
          <cell r="C294" t="str">
            <v>PMC0100AU</v>
          </cell>
          <cell r="E294">
            <v>0</v>
          </cell>
          <cell r="F294">
            <v>0</v>
          </cell>
          <cell r="G294">
            <v>0</v>
          </cell>
          <cell r="H294">
            <v>0</v>
          </cell>
          <cell r="I294">
            <v>0</v>
          </cell>
          <cell r="J294">
            <v>0</v>
          </cell>
          <cell r="K294">
            <v>0</v>
          </cell>
          <cell r="L294">
            <v>1</v>
          </cell>
          <cell r="M294">
            <v>0</v>
          </cell>
          <cell r="N294">
            <v>0.3</v>
          </cell>
          <cell r="O294">
            <v>0</v>
          </cell>
          <cell r="P294">
            <v>1</v>
          </cell>
          <cell r="Q294">
            <v>0</v>
          </cell>
          <cell r="R294">
            <v>0.1</v>
          </cell>
        </row>
        <row r="295">
          <cell r="C295" t="str">
            <v>PMC0103AU</v>
          </cell>
          <cell r="E295">
            <v>0.2</v>
          </cell>
          <cell r="F295">
            <v>0</v>
          </cell>
          <cell r="G295">
            <v>0</v>
          </cell>
          <cell r="H295">
            <v>0</v>
          </cell>
          <cell r="I295">
            <v>0</v>
          </cell>
          <cell r="J295">
            <v>0</v>
          </cell>
          <cell r="K295">
            <v>0</v>
          </cell>
          <cell r="L295">
            <v>1</v>
          </cell>
          <cell r="M295">
            <v>0.8</v>
          </cell>
          <cell r="N295">
            <v>0</v>
          </cell>
          <cell r="O295">
            <v>0.1</v>
          </cell>
          <cell r="P295">
            <v>0.1</v>
          </cell>
          <cell r="Q295">
            <v>0</v>
          </cell>
          <cell r="R295">
            <v>0</v>
          </cell>
        </row>
        <row r="296">
          <cell r="C296" t="str">
            <v>PPL0026AU</v>
          </cell>
          <cell r="E296">
            <v>0</v>
          </cell>
          <cell r="F296">
            <v>0</v>
          </cell>
          <cell r="G296">
            <v>0</v>
          </cell>
          <cell r="H296">
            <v>0</v>
          </cell>
          <cell r="I296">
            <v>0</v>
          </cell>
          <cell r="J296">
            <v>0.9</v>
          </cell>
          <cell r="K296">
            <v>0</v>
          </cell>
          <cell r="L296">
            <v>0.1</v>
          </cell>
          <cell r="M296">
            <v>0</v>
          </cell>
          <cell r="N296">
            <v>0</v>
          </cell>
          <cell r="O296">
            <v>0</v>
          </cell>
          <cell r="P296">
            <v>0</v>
          </cell>
          <cell r="Q296">
            <v>1</v>
          </cell>
          <cell r="R296">
            <v>0</v>
          </cell>
        </row>
        <row r="297">
          <cell r="C297" t="str">
            <v>PPL0106AU</v>
          </cell>
          <cell r="E297">
            <v>0</v>
          </cell>
          <cell r="F297">
            <v>0</v>
          </cell>
          <cell r="G297">
            <v>0</v>
          </cell>
          <cell r="H297">
            <v>0.8</v>
          </cell>
          <cell r="I297">
            <v>0</v>
          </cell>
          <cell r="J297">
            <v>0</v>
          </cell>
          <cell r="K297">
            <v>0</v>
          </cell>
          <cell r="L297">
            <v>0.2</v>
          </cell>
          <cell r="M297">
            <v>0</v>
          </cell>
          <cell r="N297">
            <v>0</v>
          </cell>
          <cell r="O297">
            <v>1</v>
          </cell>
          <cell r="P297">
            <v>0</v>
          </cell>
          <cell r="Q297">
            <v>0</v>
          </cell>
          <cell r="R297">
            <v>0</v>
          </cell>
        </row>
        <row r="298">
          <cell r="C298" t="str">
            <v>PPL0115AU</v>
          </cell>
          <cell r="E298">
            <v>0</v>
          </cell>
          <cell r="F298">
            <v>0</v>
          </cell>
          <cell r="G298">
            <v>0</v>
          </cell>
          <cell r="H298">
            <v>0.8</v>
          </cell>
          <cell r="I298">
            <v>0</v>
          </cell>
          <cell r="J298">
            <v>0</v>
          </cell>
          <cell r="K298">
            <v>0</v>
          </cell>
          <cell r="L298">
            <v>0.2</v>
          </cell>
          <cell r="M298">
            <v>0</v>
          </cell>
          <cell r="N298">
            <v>0</v>
          </cell>
          <cell r="O298">
            <v>1</v>
          </cell>
          <cell r="P298">
            <v>0</v>
          </cell>
          <cell r="Q298">
            <v>0</v>
          </cell>
          <cell r="R298">
            <v>0</v>
          </cell>
        </row>
        <row r="299">
          <cell r="C299" t="str">
            <v>PWA0822AU</v>
          </cell>
          <cell r="E299">
            <v>0</v>
          </cell>
          <cell r="F299">
            <v>0</v>
          </cell>
          <cell r="G299">
            <v>0</v>
          </cell>
          <cell r="H299">
            <v>0.25</v>
          </cell>
          <cell r="I299">
            <v>0.15</v>
          </cell>
          <cell r="J299">
            <v>0</v>
          </cell>
          <cell r="K299">
            <v>0</v>
          </cell>
          <cell r="L299">
            <v>0.25</v>
          </cell>
          <cell r="M299">
            <v>0.35</v>
          </cell>
          <cell r="N299">
            <v>0.3</v>
          </cell>
          <cell r="O299">
            <v>0.45</v>
          </cell>
          <cell r="P299">
            <v>0.35</v>
          </cell>
          <cell r="Q299">
            <v>0.3</v>
          </cell>
          <cell r="R299">
            <v>0</v>
          </cell>
        </row>
        <row r="300">
          <cell r="C300" t="str">
            <v>PWA0825AU</v>
          </cell>
          <cell r="E300">
            <v>0</v>
          </cell>
          <cell r="F300">
            <v>0</v>
          </cell>
          <cell r="G300">
            <v>0.75</v>
          </cell>
          <cell r="H300">
            <v>0</v>
          </cell>
          <cell r="I300">
            <v>0</v>
          </cell>
          <cell r="J300">
            <v>0</v>
          </cell>
          <cell r="K300">
            <v>0</v>
          </cell>
          <cell r="L300">
            <v>0.25</v>
          </cell>
          <cell r="M300">
            <v>0</v>
          </cell>
          <cell r="N300">
            <v>1</v>
          </cell>
          <cell r="O300">
            <v>0</v>
          </cell>
          <cell r="P300">
            <v>0</v>
          </cell>
          <cell r="Q300">
            <v>0</v>
          </cell>
          <cell r="R300">
            <v>0</v>
          </cell>
        </row>
        <row r="301">
          <cell r="C301" t="str">
            <v>RFA0025AU</v>
          </cell>
          <cell r="E301">
            <v>0</v>
          </cell>
          <cell r="F301">
            <v>0</v>
          </cell>
          <cell r="G301">
            <v>0</v>
          </cell>
          <cell r="H301">
            <v>0.8</v>
          </cell>
          <cell r="I301">
            <v>0</v>
          </cell>
          <cell r="J301">
            <v>0</v>
          </cell>
          <cell r="K301">
            <v>0</v>
          </cell>
          <cell r="L301">
            <v>0.2</v>
          </cell>
          <cell r="M301">
            <v>0</v>
          </cell>
          <cell r="N301">
            <v>0</v>
          </cell>
          <cell r="O301">
            <v>1</v>
          </cell>
          <cell r="P301">
            <v>0</v>
          </cell>
          <cell r="Q301">
            <v>0</v>
          </cell>
          <cell r="R301">
            <v>0</v>
          </cell>
        </row>
        <row r="302">
          <cell r="C302" t="str">
            <v>RFA0059AU</v>
          </cell>
          <cell r="E302">
            <v>0</v>
          </cell>
          <cell r="F302">
            <v>0</v>
          </cell>
          <cell r="G302">
            <v>0</v>
          </cell>
          <cell r="H302">
            <v>0.7</v>
          </cell>
          <cell r="I302">
            <v>0</v>
          </cell>
          <cell r="J302">
            <v>0</v>
          </cell>
          <cell r="K302">
            <v>0</v>
          </cell>
          <cell r="L302">
            <v>0.3</v>
          </cell>
          <cell r="M302">
            <v>0</v>
          </cell>
          <cell r="N302">
            <v>0</v>
          </cell>
          <cell r="O302">
            <v>1</v>
          </cell>
          <cell r="P302">
            <v>0</v>
          </cell>
          <cell r="Q302">
            <v>0</v>
          </cell>
          <cell r="R302">
            <v>0</v>
          </cell>
        </row>
        <row r="303">
          <cell r="C303" t="str">
            <v>RFA0103AU</v>
          </cell>
          <cell r="E303">
            <v>0</v>
          </cell>
          <cell r="F303">
            <v>0</v>
          </cell>
          <cell r="G303">
            <v>0</v>
          </cell>
          <cell r="H303">
            <v>0.6</v>
          </cell>
          <cell r="I303">
            <v>0</v>
          </cell>
          <cell r="J303">
            <v>0</v>
          </cell>
          <cell r="K303">
            <v>0</v>
          </cell>
          <cell r="L303">
            <v>0.15</v>
          </cell>
          <cell r="M303">
            <v>0</v>
          </cell>
          <cell r="N303">
            <v>0</v>
          </cell>
          <cell r="O303">
            <v>1</v>
          </cell>
          <cell r="P303">
            <v>0</v>
          </cell>
          <cell r="Q303">
            <v>0.15</v>
          </cell>
          <cell r="R303">
            <v>0</v>
          </cell>
        </row>
        <row r="304">
          <cell r="C304" t="str">
            <v>RFA0813AU</v>
          </cell>
          <cell r="E304">
            <v>0</v>
          </cell>
          <cell r="F304">
            <v>0</v>
          </cell>
          <cell r="G304">
            <v>0</v>
          </cell>
          <cell r="H304">
            <v>0</v>
          </cell>
          <cell r="I304">
            <v>0</v>
          </cell>
          <cell r="J304">
            <v>0</v>
          </cell>
          <cell r="K304">
            <v>0</v>
          </cell>
          <cell r="L304">
            <v>1</v>
          </cell>
          <cell r="M304">
            <v>1</v>
          </cell>
          <cell r="N304">
            <v>0</v>
          </cell>
          <cell r="O304">
            <v>0</v>
          </cell>
          <cell r="P304">
            <v>0</v>
          </cell>
          <cell r="Q304">
            <v>0</v>
          </cell>
          <cell r="R304">
            <v>0</v>
          </cell>
        </row>
        <row r="305">
          <cell r="C305" t="str">
            <v>RFA0815AU</v>
          </cell>
          <cell r="E305">
            <v>0</v>
          </cell>
          <cell r="F305">
            <v>0</v>
          </cell>
          <cell r="G305">
            <v>0</v>
          </cell>
          <cell r="H305">
            <v>0.2</v>
          </cell>
          <cell r="I305">
            <v>0.2</v>
          </cell>
          <cell r="J305">
            <v>0</v>
          </cell>
          <cell r="K305">
            <v>0</v>
          </cell>
          <cell r="L305">
            <v>0.2</v>
          </cell>
          <cell r="M305">
            <v>0.25</v>
          </cell>
          <cell r="N305">
            <v>0.25</v>
          </cell>
          <cell r="O305">
            <v>0.4</v>
          </cell>
          <cell r="P305">
            <v>0.4</v>
          </cell>
          <cell r="Q305">
            <v>0.1</v>
          </cell>
          <cell r="R305">
            <v>0.2</v>
          </cell>
        </row>
        <row r="306">
          <cell r="C306" t="str">
            <v>RFA0817AU</v>
          </cell>
          <cell r="E306">
            <v>0</v>
          </cell>
          <cell r="F306">
            <v>0</v>
          </cell>
          <cell r="G306">
            <v>0</v>
          </cell>
          <cell r="H306">
            <v>0</v>
          </cell>
          <cell r="I306">
            <v>0</v>
          </cell>
          <cell r="J306">
            <v>0.8</v>
          </cell>
          <cell r="K306">
            <v>0</v>
          </cell>
          <cell r="L306">
            <v>0.2</v>
          </cell>
          <cell r="M306">
            <v>0</v>
          </cell>
          <cell r="N306">
            <v>0</v>
          </cell>
          <cell r="O306">
            <v>0</v>
          </cell>
          <cell r="P306">
            <v>0</v>
          </cell>
          <cell r="Q306">
            <v>1</v>
          </cell>
          <cell r="R306">
            <v>0</v>
          </cell>
        </row>
        <row r="307">
          <cell r="C307" t="str">
            <v>RFA0818AU</v>
          </cell>
          <cell r="E307">
            <v>0</v>
          </cell>
          <cell r="F307">
            <v>0</v>
          </cell>
          <cell r="G307">
            <v>0</v>
          </cell>
          <cell r="H307">
            <v>0.8</v>
          </cell>
          <cell r="I307">
            <v>0</v>
          </cell>
          <cell r="J307">
            <v>0</v>
          </cell>
          <cell r="K307">
            <v>0</v>
          </cell>
          <cell r="L307">
            <v>0.2</v>
          </cell>
          <cell r="M307">
            <v>0</v>
          </cell>
          <cell r="N307">
            <v>0</v>
          </cell>
          <cell r="O307">
            <v>1</v>
          </cell>
          <cell r="P307">
            <v>0</v>
          </cell>
          <cell r="Q307">
            <v>0</v>
          </cell>
          <cell r="R307">
            <v>0</v>
          </cell>
        </row>
        <row r="308">
          <cell r="C308" t="str">
            <v>RFA0819AU</v>
          </cell>
          <cell r="E308">
            <v>0</v>
          </cell>
          <cell r="F308">
            <v>0</v>
          </cell>
          <cell r="G308">
            <v>0</v>
          </cell>
          <cell r="H308">
            <v>0.8</v>
          </cell>
          <cell r="I308">
            <v>0</v>
          </cell>
          <cell r="J308">
            <v>0</v>
          </cell>
          <cell r="K308">
            <v>0</v>
          </cell>
          <cell r="L308">
            <v>0.2</v>
          </cell>
          <cell r="M308">
            <v>0</v>
          </cell>
          <cell r="N308">
            <v>0</v>
          </cell>
          <cell r="O308">
            <v>1</v>
          </cell>
          <cell r="P308">
            <v>0.1</v>
          </cell>
          <cell r="Q308">
            <v>0</v>
          </cell>
          <cell r="R308">
            <v>0</v>
          </cell>
        </row>
        <row r="309">
          <cell r="C309" t="str">
            <v>RFA0821AU</v>
          </cell>
          <cell r="E309">
            <v>0</v>
          </cell>
          <cell r="F309">
            <v>0</v>
          </cell>
          <cell r="G309">
            <v>0</v>
          </cell>
          <cell r="H309">
            <v>0</v>
          </cell>
          <cell r="I309">
            <v>0.8</v>
          </cell>
          <cell r="J309">
            <v>0</v>
          </cell>
          <cell r="K309">
            <v>0</v>
          </cell>
          <cell r="L309">
            <v>0.2</v>
          </cell>
          <cell r="M309">
            <v>0</v>
          </cell>
          <cell r="N309">
            <v>0</v>
          </cell>
          <cell r="O309">
            <v>0</v>
          </cell>
          <cell r="P309">
            <v>1</v>
          </cell>
          <cell r="Q309">
            <v>0</v>
          </cell>
          <cell r="R309">
            <v>0</v>
          </cell>
        </row>
        <row r="310">
          <cell r="C310" t="str">
            <v>RIM0001AU</v>
          </cell>
          <cell r="E310">
            <v>0.1</v>
          </cell>
          <cell r="F310">
            <v>0.1</v>
          </cell>
          <cell r="G310">
            <v>0.1</v>
          </cell>
          <cell r="H310">
            <v>0.15</v>
          </cell>
          <cell r="I310">
            <v>0.15</v>
          </cell>
          <cell r="J310">
            <v>0</v>
          </cell>
          <cell r="K310">
            <v>0</v>
          </cell>
          <cell r="L310">
            <v>0.5</v>
          </cell>
          <cell r="M310">
            <v>0.5</v>
          </cell>
          <cell r="N310">
            <v>0.5</v>
          </cell>
          <cell r="O310">
            <v>0.45</v>
          </cell>
          <cell r="P310">
            <v>0.45</v>
          </cell>
          <cell r="Q310">
            <v>0.2</v>
          </cell>
          <cell r="R310">
            <v>0.35</v>
          </cell>
        </row>
        <row r="311">
          <cell r="C311" t="str">
            <v>RIM0002AU</v>
          </cell>
          <cell r="E311">
            <v>0.3</v>
          </cell>
          <cell r="F311">
            <v>0.3</v>
          </cell>
          <cell r="G311">
            <v>0.3</v>
          </cell>
          <cell r="H311">
            <v>0</v>
          </cell>
          <cell r="I311">
            <v>0</v>
          </cell>
          <cell r="J311">
            <v>0</v>
          </cell>
          <cell r="K311">
            <v>0</v>
          </cell>
          <cell r="L311">
            <v>0.9</v>
          </cell>
          <cell r="M311">
            <v>0.9</v>
          </cell>
          <cell r="N311">
            <v>0.9</v>
          </cell>
          <cell r="O311">
            <v>0.25</v>
          </cell>
          <cell r="P311">
            <v>0.2</v>
          </cell>
          <cell r="Q311">
            <v>0.2</v>
          </cell>
          <cell r="R311">
            <v>0</v>
          </cell>
        </row>
        <row r="312">
          <cell r="C312" t="str">
            <v>RIM0003AU</v>
          </cell>
          <cell r="E312">
            <v>0.2</v>
          </cell>
          <cell r="F312">
            <v>0.2</v>
          </cell>
          <cell r="G312">
            <v>0.2</v>
          </cell>
          <cell r="H312">
            <v>0.1</v>
          </cell>
          <cell r="I312">
            <v>0.1</v>
          </cell>
          <cell r="J312">
            <v>0</v>
          </cell>
          <cell r="K312">
            <v>0</v>
          </cell>
          <cell r="L312">
            <v>0.7</v>
          </cell>
          <cell r="M312">
            <v>0.7</v>
          </cell>
          <cell r="N312">
            <v>0.7</v>
          </cell>
          <cell r="O312">
            <v>0.35</v>
          </cell>
          <cell r="P312">
            <v>0.35</v>
          </cell>
          <cell r="Q312">
            <v>0.2</v>
          </cell>
          <cell r="R312">
            <v>0.3</v>
          </cell>
        </row>
        <row r="313">
          <cell r="C313" t="str">
            <v>RIM0004AU</v>
          </cell>
          <cell r="E313">
            <v>0</v>
          </cell>
          <cell r="F313">
            <v>0</v>
          </cell>
          <cell r="G313">
            <v>0</v>
          </cell>
          <cell r="H313">
            <v>0.2</v>
          </cell>
          <cell r="I313">
            <v>0.2</v>
          </cell>
          <cell r="J313">
            <v>0</v>
          </cell>
          <cell r="K313">
            <v>0</v>
          </cell>
          <cell r="L313">
            <v>0.3</v>
          </cell>
          <cell r="M313">
            <v>0.3</v>
          </cell>
          <cell r="N313">
            <v>0.3</v>
          </cell>
          <cell r="O313">
            <v>0.6</v>
          </cell>
          <cell r="P313">
            <v>0.6</v>
          </cell>
          <cell r="Q313">
            <v>0.3</v>
          </cell>
          <cell r="R313">
            <v>0.35</v>
          </cell>
        </row>
        <row r="314">
          <cell r="C314" t="str">
            <v>RIM0006AU</v>
          </cell>
          <cell r="E314">
            <v>0</v>
          </cell>
          <cell r="F314">
            <v>0</v>
          </cell>
          <cell r="G314">
            <v>0</v>
          </cell>
          <cell r="H314">
            <v>1</v>
          </cell>
          <cell r="I314">
            <v>0</v>
          </cell>
          <cell r="J314">
            <v>0</v>
          </cell>
          <cell r="K314">
            <v>0</v>
          </cell>
          <cell r="L314">
            <v>0</v>
          </cell>
          <cell r="M314">
            <v>0</v>
          </cell>
          <cell r="N314">
            <v>0</v>
          </cell>
          <cell r="O314">
            <v>1</v>
          </cell>
          <cell r="P314">
            <v>0</v>
          </cell>
          <cell r="Q314">
            <v>0</v>
          </cell>
          <cell r="R314">
            <v>0</v>
          </cell>
        </row>
        <row r="315">
          <cell r="C315" t="str">
            <v>RIM0008AU</v>
          </cell>
          <cell r="E315">
            <v>0</v>
          </cell>
          <cell r="F315">
            <v>0</v>
          </cell>
          <cell r="G315">
            <v>0</v>
          </cell>
          <cell r="H315">
            <v>0</v>
          </cell>
          <cell r="I315">
            <v>1</v>
          </cell>
          <cell r="J315">
            <v>0</v>
          </cell>
          <cell r="K315">
            <v>0</v>
          </cell>
          <cell r="L315">
            <v>0</v>
          </cell>
          <cell r="M315">
            <v>0</v>
          </cell>
          <cell r="N315">
            <v>0</v>
          </cell>
          <cell r="O315">
            <v>0</v>
          </cell>
          <cell r="P315">
            <v>1</v>
          </cell>
          <cell r="Q315">
            <v>0</v>
          </cell>
          <cell r="R315">
            <v>0</v>
          </cell>
        </row>
        <row r="316">
          <cell r="C316" t="str">
            <v>RIM0009AU</v>
          </cell>
          <cell r="E316">
            <v>0</v>
          </cell>
          <cell r="F316">
            <v>0</v>
          </cell>
          <cell r="G316">
            <v>0</v>
          </cell>
          <cell r="H316">
            <v>0</v>
          </cell>
          <cell r="I316">
            <v>1</v>
          </cell>
          <cell r="J316">
            <v>0</v>
          </cell>
          <cell r="K316">
            <v>0</v>
          </cell>
          <cell r="L316">
            <v>0</v>
          </cell>
          <cell r="M316">
            <v>0</v>
          </cell>
          <cell r="N316">
            <v>0</v>
          </cell>
          <cell r="O316">
            <v>0</v>
          </cell>
          <cell r="P316">
            <v>1</v>
          </cell>
          <cell r="Q316">
            <v>0</v>
          </cell>
          <cell r="R316">
            <v>0</v>
          </cell>
        </row>
        <row r="317">
          <cell r="C317" t="str">
            <v>RIM0011AU</v>
          </cell>
          <cell r="E317">
            <v>0.1</v>
          </cell>
          <cell r="F317">
            <v>0.1</v>
          </cell>
          <cell r="G317">
            <v>0.1</v>
          </cell>
          <cell r="H317">
            <v>0.15</v>
          </cell>
          <cell r="I317">
            <v>0.15</v>
          </cell>
          <cell r="J317">
            <v>0</v>
          </cell>
          <cell r="K317">
            <v>0</v>
          </cell>
          <cell r="L317">
            <v>0.5</v>
          </cell>
          <cell r="M317">
            <v>0.5</v>
          </cell>
          <cell r="N317">
            <v>0.5</v>
          </cell>
          <cell r="O317">
            <v>0.45</v>
          </cell>
          <cell r="P317">
            <v>0.45</v>
          </cell>
          <cell r="Q317">
            <v>0.2</v>
          </cell>
          <cell r="R317">
            <v>0.35</v>
          </cell>
        </row>
        <row r="318">
          <cell r="C318" t="str">
            <v>RIM0012AU</v>
          </cell>
          <cell r="E318">
            <v>0.3</v>
          </cell>
          <cell r="F318">
            <v>0.3</v>
          </cell>
          <cell r="G318">
            <v>0.3</v>
          </cell>
          <cell r="H318">
            <v>0</v>
          </cell>
          <cell r="I318">
            <v>0</v>
          </cell>
          <cell r="J318">
            <v>0</v>
          </cell>
          <cell r="K318">
            <v>0</v>
          </cell>
          <cell r="L318">
            <v>0.9</v>
          </cell>
          <cell r="M318">
            <v>0.9</v>
          </cell>
          <cell r="N318">
            <v>0.9</v>
          </cell>
          <cell r="O318">
            <v>0.25</v>
          </cell>
          <cell r="P318">
            <v>0.2</v>
          </cell>
          <cell r="Q318">
            <v>0.2</v>
          </cell>
          <cell r="R318">
            <v>0</v>
          </cell>
        </row>
        <row r="319">
          <cell r="C319" t="str">
            <v>RIM0013AU</v>
          </cell>
          <cell r="E319">
            <v>0.2</v>
          </cell>
          <cell r="F319">
            <v>0.2</v>
          </cell>
          <cell r="G319">
            <v>0.2</v>
          </cell>
          <cell r="H319">
            <v>0.1</v>
          </cell>
          <cell r="I319">
            <v>0.1</v>
          </cell>
          <cell r="J319">
            <v>0</v>
          </cell>
          <cell r="K319">
            <v>0</v>
          </cell>
          <cell r="L319">
            <v>0.7</v>
          </cell>
          <cell r="M319">
            <v>0.7</v>
          </cell>
          <cell r="N319">
            <v>0.7</v>
          </cell>
          <cell r="O319">
            <v>0.35</v>
          </cell>
          <cell r="P319">
            <v>0.35</v>
          </cell>
          <cell r="Q319">
            <v>0.2</v>
          </cell>
          <cell r="R319">
            <v>0.3</v>
          </cell>
        </row>
        <row r="320">
          <cell r="C320" t="str">
            <v>RIM0014AU</v>
          </cell>
          <cell r="E320">
            <v>0</v>
          </cell>
          <cell r="F320">
            <v>0</v>
          </cell>
          <cell r="G320">
            <v>0</v>
          </cell>
          <cell r="H320">
            <v>0.2</v>
          </cell>
          <cell r="I320">
            <v>0.2</v>
          </cell>
          <cell r="J320">
            <v>0</v>
          </cell>
          <cell r="K320">
            <v>0</v>
          </cell>
          <cell r="L320">
            <v>0.3</v>
          </cell>
          <cell r="M320">
            <v>0.3</v>
          </cell>
          <cell r="N320">
            <v>0.3</v>
          </cell>
          <cell r="O320">
            <v>0.6</v>
          </cell>
          <cell r="P320">
            <v>0.6</v>
          </cell>
          <cell r="Q320">
            <v>0.3</v>
          </cell>
          <cell r="R320">
            <v>0.35</v>
          </cell>
        </row>
        <row r="321">
          <cell r="C321" t="str">
            <v>RIM0023AU</v>
          </cell>
          <cell r="E321">
            <v>0.09</v>
          </cell>
          <cell r="F321">
            <v>0.39</v>
          </cell>
          <cell r="G321">
            <v>0.39</v>
          </cell>
          <cell r="H321">
            <v>0.02</v>
          </cell>
          <cell r="I321">
            <v>0</v>
          </cell>
          <cell r="J321">
            <v>0</v>
          </cell>
          <cell r="K321">
            <v>0</v>
          </cell>
          <cell r="L321">
            <v>0.28999999999999998</v>
          </cell>
          <cell r="M321">
            <v>0.59</v>
          </cell>
          <cell r="N321">
            <v>0.59</v>
          </cell>
          <cell r="O321">
            <v>0.22</v>
          </cell>
          <cell r="P321">
            <v>0.2</v>
          </cell>
          <cell r="Q321">
            <v>0.2</v>
          </cell>
          <cell r="R321">
            <v>0.1</v>
          </cell>
        </row>
        <row r="322">
          <cell r="C322" t="str">
            <v>RIM0024AU</v>
          </cell>
          <cell r="E322">
            <v>0</v>
          </cell>
          <cell r="F322">
            <v>0.15</v>
          </cell>
          <cell r="G322">
            <v>0.05</v>
          </cell>
          <cell r="H322">
            <v>0.26</v>
          </cell>
          <cell r="I322">
            <v>0.16</v>
          </cell>
          <cell r="J322">
            <v>0</v>
          </cell>
          <cell r="K322">
            <v>0</v>
          </cell>
          <cell r="L322">
            <v>0.13</v>
          </cell>
          <cell r="M322">
            <v>0.35</v>
          </cell>
          <cell r="N322">
            <v>0.11</v>
          </cell>
          <cell r="O322">
            <v>0.46</v>
          </cell>
          <cell r="P322">
            <v>0.36</v>
          </cell>
          <cell r="Q322">
            <v>0.2</v>
          </cell>
          <cell r="R322">
            <v>0.15</v>
          </cell>
        </row>
        <row r="323">
          <cell r="C323" t="str">
            <v>RIM0025AU</v>
          </cell>
          <cell r="E323">
            <v>0</v>
          </cell>
          <cell r="F323">
            <v>0.02</v>
          </cell>
          <cell r="G323">
            <v>0</v>
          </cell>
          <cell r="H323">
            <v>0.36</v>
          </cell>
          <cell r="I323">
            <v>0.22</v>
          </cell>
          <cell r="J323">
            <v>0</v>
          </cell>
          <cell r="K323">
            <v>0</v>
          </cell>
          <cell r="L323">
            <v>0.1</v>
          </cell>
          <cell r="M323">
            <v>0.22</v>
          </cell>
          <cell r="N323">
            <v>0.06</v>
          </cell>
          <cell r="O323">
            <v>0.56000000000000005</v>
          </cell>
          <cell r="P323">
            <v>0.42</v>
          </cell>
          <cell r="Q323">
            <v>0.2</v>
          </cell>
          <cell r="R323">
            <v>0.2</v>
          </cell>
        </row>
        <row r="324">
          <cell r="C324" t="str">
            <v>RIM0029AU</v>
          </cell>
          <cell r="E324">
            <v>0</v>
          </cell>
          <cell r="F324">
            <v>0</v>
          </cell>
          <cell r="G324">
            <v>0</v>
          </cell>
          <cell r="H324">
            <v>1</v>
          </cell>
          <cell r="I324">
            <v>0</v>
          </cell>
          <cell r="J324">
            <v>0</v>
          </cell>
          <cell r="K324">
            <v>0</v>
          </cell>
          <cell r="L324">
            <v>0</v>
          </cell>
          <cell r="M324">
            <v>0</v>
          </cell>
          <cell r="N324">
            <v>0</v>
          </cell>
          <cell r="O324">
            <v>1</v>
          </cell>
          <cell r="P324">
            <v>0</v>
          </cell>
          <cell r="Q324">
            <v>0</v>
          </cell>
          <cell r="R324">
            <v>0</v>
          </cell>
        </row>
        <row r="325">
          <cell r="C325" t="str">
            <v>RIM0030AU</v>
          </cell>
          <cell r="E325">
            <v>0</v>
          </cell>
          <cell r="F325">
            <v>0</v>
          </cell>
          <cell r="G325">
            <v>0</v>
          </cell>
          <cell r="H325">
            <v>0.25</v>
          </cell>
          <cell r="I325">
            <v>0.25</v>
          </cell>
          <cell r="J325">
            <v>0</v>
          </cell>
          <cell r="K325">
            <v>0</v>
          </cell>
          <cell r="L325">
            <v>0.15</v>
          </cell>
          <cell r="M325">
            <v>0.15</v>
          </cell>
          <cell r="N325">
            <v>0.15</v>
          </cell>
          <cell r="O325">
            <v>0.65</v>
          </cell>
          <cell r="P325">
            <v>0.65</v>
          </cell>
          <cell r="Q325">
            <v>0.3</v>
          </cell>
          <cell r="R325">
            <v>0.35</v>
          </cell>
        </row>
        <row r="326">
          <cell r="C326" t="str">
            <v>RIM0031AU</v>
          </cell>
          <cell r="E326">
            <v>0</v>
          </cell>
          <cell r="F326">
            <v>0</v>
          </cell>
          <cell r="G326">
            <v>0</v>
          </cell>
          <cell r="H326">
            <v>0</v>
          </cell>
          <cell r="I326">
            <v>0</v>
          </cell>
          <cell r="J326">
            <v>1</v>
          </cell>
          <cell r="K326">
            <v>0</v>
          </cell>
          <cell r="L326">
            <v>0</v>
          </cell>
          <cell r="M326">
            <v>0</v>
          </cell>
          <cell r="N326">
            <v>0</v>
          </cell>
          <cell r="O326">
            <v>0</v>
          </cell>
          <cell r="P326">
            <v>0</v>
          </cell>
          <cell r="Q326">
            <v>1</v>
          </cell>
          <cell r="R326">
            <v>0</v>
          </cell>
        </row>
        <row r="327">
          <cell r="C327" t="str">
            <v>RIM0032AU</v>
          </cell>
          <cell r="E327">
            <v>0</v>
          </cell>
          <cell r="F327">
            <v>0</v>
          </cell>
          <cell r="G327">
            <v>0</v>
          </cell>
          <cell r="H327">
            <v>0</v>
          </cell>
          <cell r="I327">
            <v>1</v>
          </cell>
          <cell r="J327">
            <v>0</v>
          </cell>
          <cell r="K327">
            <v>0</v>
          </cell>
          <cell r="L327">
            <v>0</v>
          </cell>
          <cell r="M327">
            <v>0</v>
          </cell>
          <cell r="N327">
            <v>0</v>
          </cell>
          <cell r="O327">
            <v>0</v>
          </cell>
          <cell r="P327">
            <v>1</v>
          </cell>
          <cell r="Q327">
            <v>0</v>
          </cell>
          <cell r="R327">
            <v>0</v>
          </cell>
        </row>
        <row r="328">
          <cell r="C328" t="str">
            <v>RIM0034AU</v>
          </cell>
          <cell r="E328">
            <v>0</v>
          </cell>
          <cell r="F328">
            <v>0</v>
          </cell>
          <cell r="G328">
            <v>0</v>
          </cell>
          <cell r="H328">
            <v>0.25</v>
          </cell>
          <cell r="I328">
            <v>0.25</v>
          </cell>
          <cell r="J328">
            <v>0</v>
          </cell>
          <cell r="K328">
            <v>0</v>
          </cell>
          <cell r="L328">
            <v>0.15</v>
          </cell>
          <cell r="M328">
            <v>0.15</v>
          </cell>
          <cell r="N328">
            <v>0.15</v>
          </cell>
          <cell r="O328">
            <v>0.65</v>
          </cell>
          <cell r="P328">
            <v>0.65</v>
          </cell>
          <cell r="Q328">
            <v>0.3</v>
          </cell>
          <cell r="R328">
            <v>0.35</v>
          </cell>
        </row>
        <row r="329">
          <cell r="C329" t="str">
            <v>RIM0042AU</v>
          </cell>
          <cell r="E329">
            <v>0</v>
          </cell>
          <cell r="F329">
            <v>0</v>
          </cell>
          <cell r="G329">
            <v>0</v>
          </cell>
          <cell r="H329">
            <v>0</v>
          </cell>
          <cell r="I329">
            <v>1</v>
          </cell>
          <cell r="J329">
            <v>0</v>
          </cell>
          <cell r="K329">
            <v>0</v>
          </cell>
          <cell r="L329">
            <v>0</v>
          </cell>
          <cell r="M329">
            <v>0</v>
          </cell>
          <cell r="N329">
            <v>0</v>
          </cell>
          <cell r="O329">
            <v>0</v>
          </cell>
          <cell r="P329">
            <v>1</v>
          </cell>
          <cell r="Q329">
            <v>0</v>
          </cell>
          <cell r="R329">
            <v>0</v>
          </cell>
        </row>
        <row r="330">
          <cell r="C330" t="str">
            <v>RIM0086AU</v>
          </cell>
          <cell r="E330">
            <v>0</v>
          </cell>
          <cell r="F330">
            <v>0</v>
          </cell>
          <cell r="G330">
            <v>0</v>
          </cell>
          <cell r="H330">
            <v>0</v>
          </cell>
          <cell r="I330">
            <v>0</v>
          </cell>
          <cell r="J330">
            <v>0</v>
          </cell>
          <cell r="K330">
            <v>0</v>
          </cell>
          <cell r="L330">
            <v>0.3</v>
          </cell>
          <cell r="M330">
            <v>0.5</v>
          </cell>
          <cell r="N330">
            <v>0.5</v>
          </cell>
          <cell r="O330">
            <v>0.45</v>
          </cell>
          <cell r="P330">
            <v>0.45</v>
          </cell>
          <cell r="Q330">
            <v>0.3</v>
          </cell>
          <cell r="R330">
            <v>0.5</v>
          </cell>
        </row>
        <row r="331">
          <cell r="C331" t="str">
            <v>RIM0087AU</v>
          </cell>
          <cell r="E331">
            <v>0</v>
          </cell>
          <cell r="F331">
            <v>0</v>
          </cell>
          <cell r="G331">
            <v>0</v>
          </cell>
          <cell r="H331">
            <v>0.05</v>
          </cell>
          <cell r="I331">
            <v>0.04</v>
          </cell>
          <cell r="J331">
            <v>0</v>
          </cell>
          <cell r="K331">
            <v>0.1</v>
          </cell>
          <cell r="L331">
            <v>0.26</v>
          </cell>
          <cell r="M331">
            <v>0.25</v>
          </cell>
          <cell r="N331">
            <v>0.25</v>
          </cell>
          <cell r="O331">
            <v>0.55000000000000004</v>
          </cell>
          <cell r="P331">
            <v>0.54</v>
          </cell>
          <cell r="Q331">
            <v>0.3</v>
          </cell>
          <cell r="R331">
            <v>0.6</v>
          </cell>
        </row>
        <row r="332">
          <cell r="C332" t="str">
            <v>RIM0089AU</v>
          </cell>
          <cell r="E332">
            <v>0</v>
          </cell>
          <cell r="F332">
            <v>0.2</v>
          </cell>
          <cell r="G332">
            <v>0.2</v>
          </cell>
          <cell r="H332">
            <v>0</v>
          </cell>
          <cell r="I332">
            <v>0</v>
          </cell>
          <cell r="J332">
            <v>0</v>
          </cell>
          <cell r="K332">
            <v>0</v>
          </cell>
          <cell r="L332">
            <v>0.45</v>
          </cell>
          <cell r="M332">
            <v>0.7</v>
          </cell>
          <cell r="N332">
            <v>0.7</v>
          </cell>
          <cell r="O332">
            <v>0.45</v>
          </cell>
          <cell r="P332">
            <v>0.3</v>
          </cell>
          <cell r="Q332">
            <v>0.25</v>
          </cell>
          <cell r="R332">
            <v>0.35</v>
          </cell>
        </row>
        <row r="333">
          <cell r="C333" t="str">
            <v>SBC0007AU</v>
          </cell>
          <cell r="E333">
            <v>0.2</v>
          </cell>
          <cell r="F333">
            <v>0.2</v>
          </cell>
          <cell r="G333">
            <v>0.2</v>
          </cell>
          <cell r="H333">
            <v>0</v>
          </cell>
          <cell r="I333">
            <v>0</v>
          </cell>
          <cell r="J333">
            <v>0</v>
          </cell>
          <cell r="K333">
            <v>0</v>
          </cell>
          <cell r="L333">
            <v>0.8</v>
          </cell>
          <cell r="M333">
            <v>0.8</v>
          </cell>
          <cell r="N333">
            <v>0.8</v>
          </cell>
          <cell r="O333">
            <v>0</v>
          </cell>
          <cell r="P333">
            <v>0</v>
          </cell>
          <cell r="Q333">
            <v>0</v>
          </cell>
          <cell r="R333">
            <v>0</v>
          </cell>
        </row>
        <row r="334">
          <cell r="C334" t="str">
            <v>SBC0811AU</v>
          </cell>
          <cell r="E334">
            <v>1</v>
          </cell>
          <cell r="F334">
            <v>0</v>
          </cell>
          <cell r="G334">
            <v>0</v>
          </cell>
          <cell r="H334">
            <v>0</v>
          </cell>
          <cell r="I334">
            <v>0</v>
          </cell>
          <cell r="J334">
            <v>0</v>
          </cell>
          <cell r="K334">
            <v>0</v>
          </cell>
          <cell r="L334">
            <v>1</v>
          </cell>
          <cell r="M334">
            <v>0</v>
          </cell>
          <cell r="N334">
            <v>0</v>
          </cell>
          <cell r="O334">
            <v>0</v>
          </cell>
          <cell r="P334">
            <v>0</v>
          </cell>
          <cell r="Q334">
            <v>0</v>
          </cell>
          <cell r="R334">
            <v>0</v>
          </cell>
        </row>
        <row r="335">
          <cell r="C335" t="str">
            <v>SBC0812AU</v>
          </cell>
          <cell r="E335">
            <v>0</v>
          </cell>
          <cell r="F335">
            <v>0</v>
          </cell>
          <cell r="G335">
            <v>0</v>
          </cell>
          <cell r="H335">
            <v>0</v>
          </cell>
          <cell r="I335">
            <v>0</v>
          </cell>
          <cell r="J335">
            <v>0</v>
          </cell>
          <cell r="K335">
            <v>0</v>
          </cell>
          <cell r="L335">
            <v>1</v>
          </cell>
          <cell r="M335">
            <v>1</v>
          </cell>
          <cell r="N335">
            <v>0</v>
          </cell>
          <cell r="O335">
            <v>0</v>
          </cell>
          <cell r="P335">
            <v>0</v>
          </cell>
          <cell r="Q335">
            <v>0</v>
          </cell>
          <cell r="R335">
            <v>0</v>
          </cell>
        </row>
        <row r="336">
          <cell r="C336" t="str">
            <v>SBC0813AU</v>
          </cell>
          <cell r="E336">
            <v>0</v>
          </cell>
          <cell r="F336">
            <v>0</v>
          </cell>
          <cell r="G336">
            <v>0</v>
          </cell>
          <cell r="H336">
            <v>0</v>
          </cell>
          <cell r="I336">
            <v>0</v>
          </cell>
          <cell r="J336">
            <v>0</v>
          </cell>
          <cell r="K336">
            <v>0</v>
          </cell>
          <cell r="L336">
            <v>1</v>
          </cell>
          <cell r="M336">
            <v>1</v>
          </cell>
          <cell r="N336">
            <v>0</v>
          </cell>
          <cell r="O336">
            <v>0</v>
          </cell>
          <cell r="P336">
            <v>0</v>
          </cell>
          <cell r="Q336">
            <v>0</v>
          </cell>
          <cell r="R336">
            <v>0</v>
          </cell>
        </row>
        <row r="337">
          <cell r="C337" t="str">
            <v>SBC0814AU</v>
          </cell>
          <cell r="E337">
            <v>0</v>
          </cell>
          <cell r="F337">
            <v>0</v>
          </cell>
          <cell r="G337">
            <v>0</v>
          </cell>
          <cell r="H337">
            <v>0</v>
          </cell>
          <cell r="I337">
            <v>0</v>
          </cell>
          <cell r="J337">
            <v>0</v>
          </cell>
          <cell r="K337">
            <v>0</v>
          </cell>
          <cell r="L337">
            <v>0.5</v>
          </cell>
          <cell r="M337">
            <v>0.8</v>
          </cell>
          <cell r="N337">
            <v>0.8</v>
          </cell>
          <cell r="O337">
            <v>0.4</v>
          </cell>
          <cell r="P337">
            <v>0.4</v>
          </cell>
          <cell r="Q337">
            <v>0.2</v>
          </cell>
          <cell r="R337">
            <v>0.1</v>
          </cell>
        </row>
        <row r="338">
          <cell r="C338" t="str">
            <v>SBC0815AU</v>
          </cell>
          <cell r="E338">
            <v>0</v>
          </cell>
          <cell r="F338">
            <v>0</v>
          </cell>
          <cell r="G338">
            <v>0</v>
          </cell>
          <cell r="H338">
            <v>0</v>
          </cell>
          <cell r="I338">
            <v>0</v>
          </cell>
          <cell r="J338">
            <v>0</v>
          </cell>
          <cell r="K338">
            <v>0</v>
          </cell>
          <cell r="L338">
            <v>0.3</v>
          </cell>
          <cell r="M338">
            <v>0.6</v>
          </cell>
          <cell r="N338">
            <v>0.6</v>
          </cell>
          <cell r="O338">
            <v>0.6</v>
          </cell>
          <cell r="P338">
            <v>0.6</v>
          </cell>
          <cell r="Q338">
            <v>0.3</v>
          </cell>
          <cell r="R338">
            <v>0.15</v>
          </cell>
        </row>
        <row r="339">
          <cell r="C339" t="str">
            <v>SBC0816AU</v>
          </cell>
          <cell r="E339">
            <v>0</v>
          </cell>
          <cell r="F339">
            <v>0</v>
          </cell>
          <cell r="G339">
            <v>0</v>
          </cell>
          <cell r="H339">
            <v>0</v>
          </cell>
          <cell r="I339">
            <v>0</v>
          </cell>
          <cell r="J339">
            <v>0.8</v>
          </cell>
          <cell r="K339">
            <v>0</v>
          </cell>
          <cell r="L339">
            <v>0.2</v>
          </cell>
          <cell r="M339">
            <v>0</v>
          </cell>
          <cell r="N339">
            <v>0</v>
          </cell>
          <cell r="O339">
            <v>0</v>
          </cell>
          <cell r="P339">
            <v>0</v>
          </cell>
          <cell r="Q339">
            <v>1</v>
          </cell>
          <cell r="R339">
            <v>0</v>
          </cell>
        </row>
        <row r="340">
          <cell r="C340" t="str">
            <v>SBC0817AU</v>
          </cell>
          <cell r="E340">
            <v>0</v>
          </cell>
          <cell r="F340">
            <v>0</v>
          </cell>
          <cell r="G340">
            <v>0</v>
          </cell>
          <cell r="H340">
            <v>0.9</v>
          </cell>
          <cell r="I340">
            <v>0</v>
          </cell>
          <cell r="J340">
            <v>0</v>
          </cell>
          <cell r="K340">
            <v>0</v>
          </cell>
          <cell r="L340">
            <v>0.1</v>
          </cell>
          <cell r="M340">
            <v>0</v>
          </cell>
          <cell r="N340">
            <v>0</v>
          </cell>
          <cell r="O340">
            <v>1</v>
          </cell>
          <cell r="P340">
            <v>0</v>
          </cell>
          <cell r="Q340">
            <v>0</v>
          </cell>
          <cell r="R340">
            <v>0</v>
          </cell>
        </row>
        <row r="341">
          <cell r="C341" t="str">
            <v>SCH0028AU</v>
          </cell>
          <cell r="E341">
            <v>0</v>
          </cell>
          <cell r="F341">
            <v>0</v>
          </cell>
          <cell r="G341">
            <v>0</v>
          </cell>
          <cell r="H341">
            <v>0</v>
          </cell>
          <cell r="I341">
            <v>0</v>
          </cell>
          <cell r="J341">
            <v>0</v>
          </cell>
          <cell r="K341">
            <v>0</v>
          </cell>
          <cell r="L341">
            <v>0.5</v>
          </cell>
          <cell r="M341">
            <v>1</v>
          </cell>
          <cell r="N341">
            <v>0</v>
          </cell>
          <cell r="O341">
            <v>0</v>
          </cell>
          <cell r="P341">
            <v>0</v>
          </cell>
          <cell r="Q341">
            <v>0</v>
          </cell>
          <cell r="R341">
            <v>0</v>
          </cell>
        </row>
        <row r="342">
          <cell r="C342" t="str">
            <v>SCH0047AU</v>
          </cell>
          <cell r="E342">
            <v>0</v>
          </cell>
          <cell r="F342">
            <v>0</v>
          </cell>
          <cell r="G342">
            <v>0</v>
          </cell>
          <cell r="H342">
            <v>0</v>
          </cell>
          <cell r="I342">
            <v>0</v>
          </cell>
          <cell r="J342">
            <v>0</v>
          </cell>
          <cell r="K342">
            <v>0</v>
          </cell>
          <cell r="L342">
            <v>1</v>
          </cell>
          <cell r="M342">
            <v>0.75</v>
          </cell>
          <cell r="N342">
            <v>0</v>
          </cell>
          <cell r="O342">
            <v>0.75</v>
          </cell>
          <cell r="P342">
            <v>0</v>
          </cell>
          <cell r="Q342">
            <v>0</v>
          </cell>
          <cell r="R342">
            <v>0</v>
          </cell>
        </row>
        <row r="343">
          <cell r="C343" t="str">
            <v>SCH0101AU</v>
          </cell>
          <cell r="E343">
            <v>0</v>
          </cell>
          <cell r="F343">
            <v>0</v>
          </cell>
          <cell r="G343">
            <v>0</v>
          </cell>
          <cell r="H343">
            <v>0.95</v>
          </cell>
          <cell r="I343">
            <v>0</v>
          </cell>
          <cell r="J343">
            <v>0</v>
          </cell>
          <cell r="K343">
            <v>0</v>
          </cell>
          <cell r="L343">
            <v>0.05</v>
          </cell>
          <cell r="M343">
            <v>0</v>
          </cell>
          <cell r="N343">
            <v>0</v>
          </cell>
          <cell r="O343">
            <v>1</v>
          </cell>
          <cell r="P343">
            <v>0</v>
          </cell>
          <cell r="Q343">
            <v>0</v>
          </cell>
          <cell r="R343">
            <v>0</v>
          </cell>
        </row>
        <row r="344">
          <cell r="C344" t="str">
            <v>SCH0102AU</v>
          </cell>
          <cell r="E344">
            <v>0</v>
          </cell>
          <cell r="F344">
            <v>0</v>
          </cell>
          <cell r="G344">
            <v>0.05</v>
          </cell>
          <cell r="H344">
            <v>0.28000000000000003</v>
          </cell>
          <cell r="I344">
            <v>0.1</v>
          </cell>
          <cell r="J344">
            <v>0</v>
          </cell>
          <cell r="K344">
            <v>0</v>
          </cell>
          <cell r="L344">
            <v>0.2</v>
          </cell>
          <cell r="M344">
            <v>0.35</v>
          </cell>
          <cell r="N344">
            <v>0.35</v>
          </cell>
          <cell r="O344">
            <v>0.45</v>
          </cell>
          <cell r="P344">
            <v>0.3</v>
          </cell>
          <cell r="Q344">
            <v>0.15</v>
          </cell>
          <cell r="R344">
            <v>0.15</v>
          </cell>
        </row>
        <row r="345">
          <cell r="C345" t="str">
            <v>SCH0103AU</v>
          </cell>
          <cell r="E345">
            <v>0</v>
          </cell>
          <cell r="F345">
            <v>0</v>
          </cell>
          <cell r="G345">
            <v>0</v>
          </cell>
          <cell r="H345">
            <v>0</v>
          </cell>
          <cell r="I345">
            <v>0</v>
          </cell>
          <cell r="J345">
            <v>0</v>
          </cell>
          <cell r="K345">
            <v>0</v>
          </cell>
          <cell r="L345">
            <v>1</v>
          </cell>
          <cell r="M345">
            <v>1</v>
          </cell>
          <cell r="N345">
            <v>0.5</v>
          </cell>
          <cell r="O345">
            <v>0</v>
          </cell>
          <cell r="P345">
            <v>0</v>
          </cell>
          <cell r="Q345">
            <v>0</v>
          </cell>
          <cell r="R345">
            <v>0</v>
          </cell>
        </row>
        <row r="346">
          <cell r="C346" t="str">
            <v>SLT2171AU</v>
          </cell>
          <cell r="E346">
            <v>0</v>
          </cell>
          <cell r="F346">
            <v>0</v>
          </cell>
          <cell r="G346">
            <v>0</v>
          </cell>
          <cell r="H346">
            <v>0</v>
          </cell>
          <cell r="I346">
            <v>0.8</v>
          </cell>
          <cell r="J346">
            <v>0</v>
          </cell>
          <cell r="K346">
            <v>0</v>
          </cell>
          <cell r="L346">
            <v>0.1</v>
          </cell>
          <cell r="M346">
            <v>0</v>
          </cell>
          <cell r="N346">
            <v>0</v>
          </cell>
          <cell r="O346">
            <v>0.1</v>
          </cell>
          <cell r="P346">
            <v>1</v>
          </cell>
          <cell r="Q346">
            <v>0</v>
          </cell>
          <cell r="R346">
            <v>0</v>
          </cell>
        </row>
        <row r="347">
          <cell r="C347" t="str">
            <v>SMAANT01S</v>
          </cell>
          <cell r="E347">
            <v>0.01</v>
          </cell>
          <cell r="F347">
            <v>0</v>
          </cell>
          <cell r="G347">
            <v>0</v>
          </cell>
          <cell r="H347">
            <v>0.9</v>
          </cell>
          <cell r="I347">
            <v>0</v>
          </cell>
          <cell r="J347">
            <v>0</v>
          </cell>
          <cell r="K347">
            <v>0</v>
          </cell>
          <cell r="L347">
            <v>0.1</v>
          </cell>
          <cell r="M347">
            <v>0</v>
          </cell>
          <cell r="N347">
            <v>0</v>
          </cell>
          <cell r="O347">
            <v>0.99</v>
          </cell>
          <cell r="P347">
            <v>0</v>
          </cell>
          <cell r="Q347">
            <v>0</v>
          </cell>
          <cell r="R347">
            <v>0</v>
          </cell>
        </row>
        <row r="348">
          <cell r="C348" t="str">
            <v>SMAANT02S</v>
          </cell>
          <cell r="E348">
            <v>0.01</v>
          </cell>
          <cell r="F348">
            <v>0</v>
          </cell>
          <cell r="G348">
            <v>0</v>
          </cell>
          <cell r="H348">
            <v>0.9</v>
          </cell>
          <cell r="I348">
            <v>0</v>
          </cell>
          <cell r="J348">
            <v>0</v>
          </cell>
          <cell r="K348">
            <v>0</v>
          </cell>
          <cell r="L348">
            <v>0.1</v>
          </cell>
          <cell r="M348">
            <v>0</v>
          </cell>
          <cell r="N348">
            <v>0</v>
          </cell>
          <cell r="O348">
            <v>0.99</v>
          </cell>
          <cell r="P348">
            <v>0</v>
          </cell>
          <cell r="Q348">
            <v>0</v>
          </cell>
          <cell r="R348">
            <v>0</v>
          </cell>
        </row>
        <row r="349">
          <cell r="C349" t="str">
            <v>SMABLK01S</v>
          </cell>
          <cell r="E349">
            <v>0</v>
          </cell>
          <cell r="F349">
            <v>0</v>
          </cell>
          <cell r="G349">
            <v>0</v>
          </cell>
          <cell r="H349">
            <v>0.37</v>
          </cell>
          <cell r="I349">
            <v>0.28000000000000003</v>
          </cell>
          <cell r="J349">
            <v>0</v>
          </cell>
          <cell r="K349">
            <v>0</v>
          </cell>
          <cell r="L349">
            <v>0.1</v>
          </cell>
          <cell r="M349">
            <v>0.19</v>
          </cell>
          <cell r="N349">
            <v>0.14000000000000001</v>
          </cell>
          <cell r="O349">
            <v>0.56999999999999995</v>
          </cell>
          <cell r="P349">
            <v>0.49</v>
          </cell>
          <cell r="Q349">
            <v>0</v>
          </cell>
          <cell r="R349">
            <v>0</v>
          </cell>
        </row>
        <row r="350">
          <cell r="C350" t="str">
            <v>SMABLK02S</v>
          </cell>
          <cell r="E350">
            <v>0</v>
          </cell>
          <cell r="F350">
            <v>7.0000000000000007E-2</v>
          </cell>
          <cell r="G350">
            <v>0</v>
          </cell>
          <cell r="H350">
            <v>0.28999999999999998</v>
          </cell>
          <cell r="I350">
            <v>0.22</v>
          </cell>
          <cell r="J350">
            <v>0</v>
          </cell>
          <cell r="K350">
            <v>0</v>
          </cell>
          <cell r="L350">
            <v>0.1</v>
          </cell>
          <cell r="M350">
            <v>0.28000000000000003</v>
          </cell>
          <cell r="N350">
            <v>0.17</v>
          </cell>
          <cell r="O350">
            <v>0.49</v>
          </cell>
          <cell r="P350">
            <v>0.42</v>
          </cell>
          <cell r="Q350">
            <v>0</v>
          </cell>
          <cell r="R350">
            <v>0</v>
          </cell>
        </row>
        <row r="351">
          <cell r="C351" t="str">
            <v>SMABLK03S</v>
          </cell>
          <cell r="E351">
            <v>0</v>
          </cell>
          <cell r="F351">
            <v>0.19</v>
          </cell>
          <cell r="G351">
            <v>0</v>
          </cell>
          <cell r="H351">
            <v>0.18</v>
          </cell>
          <cell r="I351">
            <v>0.13</v>
          </cell>
          <cell r="J351">
            <v>0</v>
          </cell>
          <cell r="K351">
            <v>0</v>
          </cell>
          <cell r="L351">
            <v>0.1</v>
          </cell>
          <cell r="M351">
            <v>0.4</v>
          </cell>
          <cell r="N351">
            <v>0.21</v>
          </cell>
          <cell r="O351">
            <v>0.38</v>
          </cell>
          <cell r="P351">
            <v>0.33</v>
          </cell>
          <cell r="Q351">
            <v>0</v>
          </cell>
          <cell r="R351">
            <v>0</v>
          </cell>
        </row>
        <row r="352">
          <cell r="C352" t="str">
            <v>SMABLK04S</v>
          </cell>
          <cell r="E352">
            <v>0</v>
          </cell>
          <cell r="F352">
            <v>0.31</v>
          </cell>
          <cell r="G352">
            <v>0.04</v>
          </cell>
          <cell r="H352">
            <v>7.0000000000000007E-2</v>
          </cell>
          <cell r="I352">
            <v>0.04</v>
          </cell>
          <cell r="J352">
            <v>0</v>
          </cell>
          <cell r="K352">
            <v>0</v>
          </cell>
          <cell r="L352">
            <v>0.1</v>
          </cell>
          <cell r="M352">
            <v>0.52</v>
          </cell>
          <cell r="N352">
            <v>0.25</v>
          </cell>
          <cell r="O352">
            <v>0.27</v>
          </cell>
          <cell r="P352">
            <v>0.24</v>
          </cell>
          <cell r="Q352">
            <v>0</v>
          </cell>
          <cell r="R352">
            <v>0</v>
          </cell>
        </row>
        <row r="353">
          <cell r="C353" t="str">
            <v>SMABLK05S</v>
          </cell>
          <cell r="E353">
            <v>0</v>
          </cell>
          <cell r="F353">
            <v>0.4</v>
          </cell>
          <cell r="G353">
            <v>7.0000000000000007E-2</v>
          </cell>
          <cell r="H353">
            <v>0</v>
          </cell>
          <cell r="I353">
            <v>0</v>
          </cell>
          <cell r="J353">
            <v>0</v>
          </cell>
          <cell r="K353">
            <v>0</v>
          </cell>
          <cell r="L353">
            <v>0.1</v>
          </cell>
          <cell r="M353">
            <v>0.61</v>
          </cell>
          <cell r="N353">
            <v>0.28000000000000003</v>
          </cell>
          <cell r="O353">
            <v>0.19</v>
          </cell>
          <cell r="P353">
            <v>0.17</v>
          </cell>
          <cell r="Q353">
            <v>0</v>
          </cell>
          <cell r="R353">
            <v>0</v>
          </cell>
        </row>
        <row r="354">
          <cell r="C354" t="str">
            <v>SMADNR01S</v>
          </cell>
          <cell r="E354">
            <v>0</v>
          </cell>
          <cell r="F354">
            <v>0</v>
          </cell>
          <cell r="G354">
            <v>0</v>
          </cell>
          <cell r="H354">
            <v>0.8</v>
          </cell>
          <cell r="I354">
            <v>0</v>
          </cell>
          <cell r="J354">
            <v>0</v>
          </cell>
          <cell r="K354">
            <v>0</v>
          </cell>
          <cell r="L354">
            <v>0.2</v>
          </cell>
          <cell r="M354">
            <v>0</v>
          </cell>
          <cell r="N354">
            <v>0</v>
          </cell>
          <cell r="O354">
            <v>1</v>
          </cell>
          <cell r="P354">
            <v>0</v>
          </cell>
          <cell r="Q354">
            <v>0</v>
          </cell>
          <cell r="R354">
            <v>0</v>
          </cell>
        </row>
        <row r="355">
          <cell r="C355" t="str">
            <v>SMADNR03S</v>
          </cell>
          <cell r="E355">
            <v>0</v>
          </cell>
          <cell r="F355">
            <v>0</v>
          </cell>
          <cell r="G355">
            <v>0</v>
          </cell>
          <cell r="H355">
            <v>0.8</v>
          </cell>
          <cell r="I355">
            <v>0</v>
          </cell>
          <cell r="J355">
            <v>0</v>
          </cell>
          <cell r="K355">
            <v>0</v>
          </cell>
          <cell r="L355">
            <v>0.2</v>
          </cell>
          <cell r="M355">
            <v>0</v>
          </cell>
          <cell r="N355">
            <v>0</v>
          </cell>
          <cell r="O355">
            <v>1</v>
          </cell>
          <cell r="P355">
            <v>0</v>
          </cell>
          <cell r="Q355">
            <v>0</v>
          </cell>
          <cell r="R355">
            <v>0</v>
          </cell>
        </row>
        <row r="356">
          <cell r="C356" t="str">
            <v>SMAIBB02S</v>
          </cell>
          <cell r="E356">
            <v>0</v>
          </cell>
          <cell r="F356">
            <v>0</v>
          </cell>
          <cell r="G356">
            <v>0</v>
          </cell>
          <cell r="H356">
            <v>0.9</v>
          </cell>
          <cell r="I356">
            <v>0</v>
          </cell>
          <cell r="J356">
            <v>0</v>
          </cell>
          <cell r="K356">
            <v>0</v>
          </cell>
          <cell r="L356">
            <v>0.05</v>
          </cell>
          <cell r="M356">
            <v>0</v>
          </cell>
          <cell r="N356">
            <v>0</v>
          </cell>
          <cell r="O356">
            <v>0.95</v>
          </cell>
          <cell r="P356">
            <v>0</v>
          </cell>
          <cell r="Q356">
            <v>0</v>
          </cell>
          <cell r="R356">
            <v>0</v>
          </cell>
        </row>
        <row r="357">
          <cell r="C357" t="str">
            <v>SMAPER01S</v>
          </cell>
          <cell r="E357">
            <v>0</v>
          </cell>
          <cell r="F357">
            <v>0</v>
          </cell>
          <cell r="G357">
            <v>0</v>
          </cell>
          <cell r="H357">
            <v>0.8</v>
          </cell>
          <cell r="I357">
            <v>0</v>
          </cell>
          <cell r="J357">
            <v>0</v>
          </cell>
          <cell r="K357">
            <v>0</v>
          </cell>
          <cell r="L357">
            <v>0.1</v>
          </cell>
          <cell r="M357">
            <v>0</v>
          </cell>
          <cell r="N357">
            <v>0</v>
          </cell>
          <cell r="O357">
            <v>1</v>
          </cell>
          <cell r="P357">
            <v>0</v>
          </cell>
          <cell r="Q357">
            <v>0</v>
          </cell>
          <cell r="R357">
            <v>0</v>
          </cell>
        </row>
        <row r="358">
          <cell r="C358" t="str">
            <v>SMAWTC01S</v>
          </cell>
          <cell r="E358">
            <v>0.01</v>
          </cell>
          <cell r="F358">
            <v>0.1</v>
          </cell>
          <cell r="G358">
            <v>0.1</v>
          </cell>
          <cell r="H358">
            <v>0.15</v>
          </cell>
          <cell r="I358">
            <v>0</v>
          </cell>
          <cell r="J358">
            <v>0</v>
          </cell>
          <cell r="K358">
            <v>0</v>
          </cell>
          <cell r="L358">
            <v>0.3</v>
          </cell>
          <cell r="M358">
            <v>0.5</v>
          </cell>
          <cell r="N358">
            <v>0.5</v>
          </cell>
          <cell r="O358">
            <v>0.45</v>
          </cell>
          <cell r="P358">
            <v>0.35</v>
          </cell>
          <cell r="Q358">
            <v>0.2</v>
          </cell>
          <cell r="R358">
            <v>0.2</v>
          </cell>
        </row>
        <row r="359">
          <cell r="C359" t="str">
            <v>SMAWTC02S</v>
          </cell>
          <cell r="E359">
            <v>0.1</v>
          </cell>
          <cell r="F359">
            <v>0.25</v>
          </cell>
          <cell r="G359">
            <v>0.25</v>
          </cell>
          <cell r="H359">
            <v>0</v>
          </cell>
          <cell r="I359">
            <v>0</v>
          </cell>
          <cell r="J359">
            <v>0</v>
          </cell>
          <cell r="K359">
            <v>0</v>
          </cell>
          <cell r="L359">
            <v>0.5</v>
          </cell>
          <cell r="M359">
            <v>0.75</v>
          </cell>
          <cell r="N359">
            <v>0.75</v>
          </cell>
          <cell r="O359">
            <v>0.25</v>
          </cell>
          <cell r="P359">
            <v>0.25</v>
          </cell>
          <cell r="Q359">
            <v>0.2</v>
          </cell>
          <cell r="R359">
            <v>0.2</v>
          </cell>
        </row>
        <row r="360">
          <cell r="C360" t="str">
            <v>SMAWTC03S</v>
          </cell>
          <cell r="E360">
            <v>0.01</v>
          </cell>
          <cell r="F360">
            <v>0.05</v>
          </cell>
          <cell r="G360">
            <v>0.05</v>
          </cell>
          <cell r="H360">
            <v>0.25</v>
          </cell>
          <cell r="I360">
            <v>0.15</v>
          </cell>
          <cell r="J360">
            <v>0</v>
          </cell>
          <cell r="K360">
            <v>0</v>
          </cell>
          <cell r="L360">
            <v>0.2</v>
          </cell>
          <cell r="M360">
            <v>0.3</v>
          </cell>
          <cell r="N360">
            <v>0.3</v>
          </cell>
          <cell r="O360">
            <v>0.6</v>
          </cell>
          <cell r="P360">
            <v>0.45</v>
          </cell>
          <cell r="Q360">
            <v>0.2</v>
          </cell>
          <cell r="R360">
            <v>0.2</v>
          </cell>
        </row>
        <row r="361">
          <cell r="C361" t="str">
            <v>SMAWTC04S</v>
          </cell>
          <cell r="E361">
            <v>0.01</v>
          </cell>
          <cell r="F361">
            <v>0</v>
          </cell>
          <cell r="G361">
            <v>0</v>
          </cell>
          <cell r="H361">
            <v>0.3</v>
          </cell>
          <cell r="I361">
            <v>0.2</v>
          </cell>
          <cell r="J361">
            <v>0</v>
          </cell>
          <cell r="K361">
            <v>0</v>
          </cell>
          <cell r="L361">
            <v>0.15</v>
          </cell>
          <cell r="M361">
            <v>0.2</v>
          </cell>
          <cell r="N361">
            <v>0.2</v>
          </cell>
          <cell r="O361">
            <v>0.65</v>
          </cell>
          <cell r="P361">
            <v>0.5</v>
          </cell>
          <cell r="Q361">
            <v>0.25</v>
          </cell>
          <cell r="R361">
            <v>0.2</v>
          </cell>
        </row>
        <row r="362">
          <cell r="C362" t="str">
            <v>SMAWTC05S</v>
          </cell>
          <cell r="E362">
            <v>0.05</v>
          </cell>
          <cell r="F362">
            <v>0.2</v>
          </cell>
          <cell r="G362">
            <v>0.2</v>
          </cell>
          <cell r="H362">
            <v>0</v>
          </cell>
          <cell r="I362">
            <v>0</v>
          </cell>
          <cell r="J362">
            <v>0</v>
          </cell>
          <cell r="K362">
            <v>0</v>
          </cell>
          <cell r="L362">
            <v>0.3</v>
          </cell>
          <cell r="M362">
            <v>0.6</v>
          </cell>
          <cell r="N362">
            <v>0.6</v>
          </cell>
          <cell r="O362">
            <v>0.35</v>
          </cell>
          <cell r="P362">
            <v>0.3</v>
          </cell>
          <cell r="Q362">
            <v>0.2</v>
          </cell>
          <cell r="R362">
            <v>0.2</v>
          </cell>
        </row>
        <row r="363">
          <cell r="C363" t="str">
            <v>SOL0001AU</v>
          </cell>
          <cell r="E363">
            <v>0</v>
          </cell>
          <cell r="F363">
            <v>0</v>
          </cell>
          <cell r="G363">
            <v>0</v>
          </cell>
          <cell r="H363">
            <v>0.95</v>
          </cell>
          <cell r="I363">
            <v>0</v>
          </cell>
          <cell r="J363">
            <v>0</v>
          </cell>
          <cell r="K363">
            <v>0</v>
          </cell>
          <cell r="L363">
            <v>0.05</v>
          </cell>
          <cell r="M363">
            <v>0</v>
          </cell>
          <cell r="N363">
            <v>0</v>
          </cell>
          <cell r="O363">
            <v>1</v>
          </cell>
          <cell r="P363">
            <v>0</v>
          </cell>
          <cell r="Q363">
            <v>0</v>
          </cell>
          <cell r="R363">
            <v>0</v>
          </cell>
        </row>
        <row r="364">
          <cell r="C364" t="str">
            <v>SSB0026AU</v>
          </cell>
          <cell r="E364">
            <v>0</v>
          </cell>
          <cell r="F364">
            <v>0</v>
          </cell>
          <cell r="G364">
            <v>0</v>
          </cell>
          <cell r="H364">
            <v>0.9</v>
          </cell>
          <cell r="I364">
            <v>0</v>
          </cell>
          <cell r="J364">
            <v>0</v>
          </cell>
          <cell r="K364">
            <v>0</v>
          </cell>
          <cell r="L364">
            <v>0.1</v>
          </cell>
          <cell r="M364">
            <v>0</v>
          </cell>
          <cell r="N364">
            <v>0</v>
          </cell>
          <cell r="O364">
            <v>1</v>
          </cell>
          <cell r="P364">
            <v>0</v>
          </cell>
          <cell r="Q364">
            <v>0</v>
          </cell>
          <cell r="R364">
            <v>0</v>
          </cell>
        </row>
        <row r="365">
          <cell r="C365" t="str">
            <v>SSB0061AU</v>
          </cell>
          <cell r="E365">
            <v>0</v>
          </cell>
          <cell r="F365">
            <v>0</v>
          </cell>
          <cell r="G365">
            <v>0</v>
          </cell>
          <cell r="H365">
            <v>0</v>
          </cell>
          <cell r="I365">
            <v>0</v>
          </cell>
          <cell r="J365">
            <v>0</v>
          </cell>
          <cell r="K365">
            <v>0</v>
          </cell>
          <cell r="L365">
            <v>0.2</v>
          </cell>
          <cell r="M365">
            <v>0.5</v>
          </cell>
          <cell r="N365">
            <v>0</v>
          </cell>
          <cell r="O365">
            <v>0.5</v>
          </cell>
          <cell r="P365">
            <v>0</v>
          </cell>
          <cell r="Q365">
            <v>0.5</v>
          </cell>
          <cell r="R365">
            <v>0</v>
          </cell>
        </row>
        <row r="366">
          <cell r="C366" t="str">
            <v>SSB0122AU</v>
          </cell>
          <cell r="E366">
            <v>0</v>
          </cell>
          <cell r="F366">
            <v>0.9</v>
          </cell>
          <cell r="G366">
            <v>0</v>
          </cell>
          <cell r="H366">
            <v>0</v>
          </cell>
          <cell r="I366">
            <v>0</v>
          </cell>
          <cell r="J366">
            <v>0</v>
          </cell>
          <cell r="K366">
            <v>0</v>
          </cell>
          <cell r="L366">
            <v>0.1</v>
          </cell>
          <cell r="M366">
            <v>1</v>
          </cell>
          <cell r="N366">
            <v>0</v>
          </cell>
          <cell r="O366">
            <v>0</v>
          </cell>
          <cell r="P366">
            <v>0</v>
          </cell>
          <cell r="Q366">
            <v>0</v>
          </cell>
          <cell r="R366">
            <v>0</v>
          </cell>
        </row>
        <row r="367">
          <cell r="C367" t="str">
            <v>SSB0128AU</v>
          </cell>
          <cell r="E367">
            <v>0</v>
          </cell>
          <cell r="F367">
            <v>0</v>
          </cell>
          <cell r="G367">
            <v>0</v>
          </cell>
          <cell r="H367">
            <v>0</v>
          </cell>
          <cell r="I367">
            <v>0</v>
          </cell>
          <cell r="J367">
            <v>0.9</v>
          </cell>
          <cell r="K367">
            <v>0</v>
          </cell>
          <cell r="L367">
            <v>0.1</v>
          </cell>
          <cell r="M367">
            <v>0</v>
          </cell>
          <cell r="N367">
            <v>0</v>
          </cell>
          <cell r="O367">
            <v>0</v>
          </cell>
          <cell r="P367">
            <v>0</v>
          </cell>
          <cell r="Q367">
            <v>1</v>
          </cell>
          <cell r="R367">
            <v>0</v>
          </cell>
        </row>
        <row r="368">
          <cell r="C368" t="str">
            <v>SST0048AU</v>
          </cell>
          <cell r="E368">
            <v>0</v>
          </cell>
          <cell r="F368">
            <v>0</v>
          </cell>
          <cell r="G368">
            <v>0</v>
          </cell>
          <cell r="H368">
            <v>0.95</v>
          </cell>
          <cell r="I368">
            <v>0</v>
          </cell>
          <cell r="J368">
            <v>0</v>
          </cell>
          <cell r="K368">
            <v>0</v>
          </cell>
          <cell r="L368">
            <v>0.05</v>
          </cell>
          <cell r="M368">
            <v>0</v>
          </cell>
          <cell r="N368">
            <v>0</v>
          </cell>
          <cell r="O368">
            <v>1</v>
          </cell>
          <cell r="P368">
            <v>0</v>
          </cell>
          <cell r="Q368">
            <v>0</v>
          </cell>
          <cell r="R368">
            <v>0</v>
          </cell>
        </row>
        <row r="369">
          <cell r="C369" t="str">
            <v>SST0050AU</v>
          </cell>
          <cell r="E369">
            <v>0</v>
          </cell>
          <cell r="F369">
            <v>0</v>
          </cell>
          <cell r="G369">
            <v>0</v>
          </cell>
          <cell r="H369">
            <v>0</v>
          </cell>
          <cell r="I369">
            <v>0.95</v>
          </cell>
          <cell r="J369">
            <v>0</v>
          </cell>
          <cell r="K369">
            <v>0</v>
          </cell>
          <cell r="L369">
            <v>0.05</v>
          </cell>
          <cell r="M369">
            <v>0</v>
          </cell>
          <cell r="N369">
            <v>0</v>
          </cell>
          <cell r="O369">
            <v>0</v>
          </cell>
          <cell r="P369">
            <v>1</v>
          </cell>
          <cell r="Q369">
            <v>0</v>
          </cell>
          <cell r="R369">
            <v>0</v>
          </cell>
        </row>
        <row r="370">
          <cell r="C370" t="str">
            <v>SST0052AU</v>
          </cell>
          <cell r="E370">
            <v>0.05</v>
          </cell>
          <cell r="F370">
            <v>0.05</v>
          </cell>
          <cell r="G370">
            <v>0.05</v>
          </cell>
          <cell r="H370">
            <v>8.5000000000000006E-2</v>
          </cell>
          <cell r="I370">
            <v>0</v>
          </cell>
          <cell r="J370">
            <v>0</v>
          </cell>
          <cell r="K370">
            <v>0.04</v>
          </cell>
          <cell r="L370">
            <v>0.875</v>
          </cell>
          <cell r="M370">
            <v>0.85</v>
          </cell>
          <cell r="N370">
            <v>0.85</v>
          </cell>
          <cell r="O370">
            <v>0.46</v>
          </cell>
          <cell r="P370">
            <v>0.34</v>
          </cell>
          <cell r="Q370">
            <v>0.13</v>
          </cell>
          <cell r="R370">
            <v>0.2</v>
          </cell>
        </row>
        <row r="371">
          <cell r="C371" t="str">
            <v>SST0053AU</v>
          </cell>
          <cell r="E371">
            <v>0.28000000000000003</v>
          </cell>
          <cell r="F371">
            <v>0.28000000000000003</v>
          </cell>
          <cell r="G371">
            <v>0</v>
          </cell>
          <cell r="H371">
            <v>0</v>
          </cell>
          <cell r="I371">
            <v>0</v>
          </cell>
          <cell r="J371">
            <v>0</v>
          </cell>
          <cell r="K371">
            <v>0</v>
          </cell>
          <cell r="L371">
            <v>0.84</v>
          </cell>
          <cell r="M371">
            <v>0.84</v>
          </cell>
          <cell r="N371">
            <v>0</v>
          </cell>
          <cell r="O371">
            <v>0.35</v>
          </cell>
          <cell r="P371">
            <v>0.2</v>
          </cell>
          <cell r="Q371">
            <v>0.16</v>
          </cell>
          <cell r="R371">
            <v>0</v>
          </cell>
        </row>
        <row r="372">
          <cell r="C372" t="str">
            <v>SST0054AU</v>
          </cell>
          <cell r="E372">
            <v>0.08</v>
          </cell>
          <cell r="F372">
            <v>0.08</v>
          </cell>
          <cell r="G372">
            <v>0.08</v>
          </cell>
          <cell r="H372">
            <v>4.4999999999999998E-2</v>
          </cell>
          <cell r="I372">
            <v>0</v>
          </cell>
          <cell r="J372">
            <v>0</v>
          </cell>
          <cell r="K372">
            <v>0.06</v>
          </cell>
          <cell r="L372">
            <v>0.89500000000000002</v>
          </cell>
          <cell r="M372">
            <v>0.89500000000000002</v>
          </cell>
          <cell r="N372">
            <v>0.89500000000000002</v>
          </cell>
          <cell r="O372">
            <v>0.43</v>
          </cell>
          <cell r="P372">
            <v>0.25</v>
          </cell>
          <cell r="Q372">
            <v>0.17</v>
          </cell>
          <cell r="R372">
            <v>0.28000000000000003</v>
          </cell>
        </row>
        <row r="373">
          <cell r="C373" t="str">
            <v>TGP0008AU</v>
          </cell>
          <cell r="E373">
            <v>0</v>
          </cell>
          <cell r="F373">
            <v>0</v>
          </cell>
          <cell r="G373">
            <v>0</v>
          </cell>
          <cell r="H373">
            <v>0</v>
          </cell>
          <cell r="I373">
            <v>0.8</v>
          </cell>
          <cell r="J373">
            <v>0</v>
          </cell>
          <cell r="K373">
            <v>0</v>
          </cell>
          <cell r="L373">
            <v>0.2</v>
          </cell>
          <cell r="M373">
            <v>0</v>
          </cell>
          <cell r="N373">
            <v>0</v>
          </cell>
          <cell r="O373">
            <v>0</v>
          </cell>
          <cell r="P373">
            <v>1</v>
          </cell>
          <cell r="Q373">
            <v>0</v>
          </cell>
          <cell r="R373">
            <v>0</v>
          </cell>
        </row>
        <row r="374">
          <cell r="C374" t="str">
            <v>TGP0034AU</v>
          </cell>
          <cell r="E374">
            <v>0</v>
          </cell>
          <cell r="F374">
            <v>0</v>
          </cell>
          <cell r="G374">
            <v>0</v>
          </cell>
          <cell r="H374">
            <v>0</v>
          </cell>
          <cell r="I374">
            <v>0.8</v>
          </cell>
          <cell r="J374">
            <v>0</v>
          </cell>
          <cell r="K374">
            <v>0</v>
          </cell>
          <cell r="L374">
            <v>0</v>
          </cell>
          <cell r="M374">
            <v>0</v>
          </cell>
          <cell r="N374">
            <v>0</v>
          </cell>
          <cell r="O374">
            <v>0.2</v>
          </cell>
          <cell r="P374">
            <v>1</v>
          </cell>
          <cell r="Q374">
            <v>0</v>
          </cell>
          <cell r="R374">
            <v>0</v>
          </cell>
        </row>
        <row r="375">
          <cell r="C375" t="str">
            <v>TYN0028AU</v>
          </cell>
          <cell r="E375">
            <v>0</v>
          </cell>
          <cell r="F375">
            <v>0</v>
          </cell>
          <cell r="G375">
            <v>0</v>
          </cell>
          <cell r="H375">
            <v>0.9</v>
          </cell>
          <cell r="I375">
            <v>0</v>
          </cell>
          <cell r="J375">
            <v>0</v>
          </cell>
          <cell r="K375">
            <v>0</v>
          </cell>
          <cell r="L375">
            <v>0.1</v>
          </cell>
          <cell r="M375">
            <v>0</v>
          </cell>
          <cell r="N375">
            <v>0</v>
          </cell>
          <cell r="O375">
            <v>1</v>
          </cell>
          <cell r="P375">
            <v>0</v>
          </cell>
          <cell r="Q375">
            <v>0</v>
          </cell>
          <cell r="R375">
            <v>0</v>
          </cell>
        </row>
        <row r="376">
          <cell r="C376" t="str">
            <v>TYN0040AU</v>
          </cell>
          <cell r="E376">
            <v>0</v>
          </cell>
          <cell r="F376">
            <v>0</v>
          </cell>
          <cell r="G376">
            <v>0</v>
          </cell>
          <cell r="H376">
            <v>0.9</v>
          </cell>
          <cell r="I376">
            <v>0</v>
          </cell>
          <cell r="J376">
            <v>0</v>
          </cell>
          <cell r="K376">
            <v>0</v>
          </cell>
          <cell r="L376">
            <v>0.1</v>
          </cell>
          <cell r="M376">
            <v>0</v>
          </cell>
          <cell r="N376">
            <v>0</v>
          </cell>
          <cell r="O376">
            <v>1</v>
          </cell>
          <cell r="P376">
            <v>0</v>
          </cell>
          <cell r="Q376">
            <v>0</v>
          </cell>
          <cell r="R376">
            <v>0</v>
          </cell>
        </row>
        <row r="377">
          <cell r="C377" t="str">
            <v>TYN0104AU</v>
          </cell>
          <cell r="E377">
            <v>0</v>
          </cell>
          <cell r="F377">
            <v>0.5</v>
          </cell>
          <cell r="G377">
            <v>0</v>
          </cell>
          <cell r="H377">
            <v>0</v>
          </cell>
          <cell r="I377">
            <v>0</v>
          </cell>
          <cell r="J377">
            <v>0</v>
          </cell>
          <cell r="K377">
            <v>0</v>
          </cell>
          <cell r="L377">
            <v>0.5</v>
          </cell>
          <cell r="M377">
            <v>1</v>
          </cell>
          <cell r="N377">
            <v>0</v>
          </cell>
          <cell r="O377">
            <v>0</v>
          </cell>
          <cell r="P377">
            <v>0</v>
          </cell>
          <cell r="Q377">
            <v>0</v>
          </cell>
          <cell r="R377">
            <v>0</v>
          </cell>
        </row>
        <row r="378">
          <cell r="C378" t="str">
            <v>UBS0003AU</v>
          </cell>
          <cell r="E378">
            <v>0</v>
          </cell>
          <cell r="F378">
            <v>0</v>
          </cell>
          <cell r="G378">
            <v>0</v>
          </cell>
          <cell r="H378">
            <v>0</v>
          </cell>
          <cell r="I378">
            <v>0</v>
          </cell>
          <cell r="J378">
            <v>0</v>
          </cell>
          <cell r="K378">
            <v>0</v>
          </cell>
          <cell r="L378">
            <v>0.2</v>
          </cell>
          <cell r="M378">
            <v>1</v>
          </cell>
          <cell r="N378">
            <v>1</v>
          </cell>
          <cell r="O378">
            <v>0</v>
          </cell>
          <cell r="P378">
            <v>0</v>
          </cell>
          <cell r="Q378">
            <v>0</v>
          </cell>
          <cell r="R378">
            <v>0</v>
          </cell>
        </row>
        <row r="379">
          <cell r="C379" t="str">
            <v>UBS0024AU</v>
          </cell>
          <cell r="E379">
            <v>0</v>
          </cell>
          <cell r="F379">
            <v>0</v>
          </cell>
          <cell r="G379">
            <v>0</v>
          </cell>
          <cell r="H379">
            <v>0.95</v>
          </cell>
          <cell r="I379">
            <v>0</v>
          </cell>
          <cell r="J379">
            <v>0</v>
          </cell>
          <cell r="K379">
            <v>0</v>
          </cell>
          <cell r="L379">
            <v>0.05</v>
          </cell>
          <cell r="M379">
            <v>0</v>
          </cell>
          <cell r="N379">
            <v>0</v>
          </cell>
          <cell r="O379">
            <v>1</v>
          </cell>
          <cell r="P379">
            <v>0</v>
          </cell>
          <cell r="Q379">
            <v>0</v>
          </cell>
          <cell r="R379">
            <v>0</v>
          </cell>
        </row>
        <row r="380">
          <cell r="C380" t="str">
            <v>UBS0036AU</v>
          </cell>
          <cell r="E380">
            <v>0</v>
          </cell>
          <cell r="F380">
            <v>0</v>
          </cell>
          <cell r="G380">
            <v>0</v>
          </cell>
          <cell r="H380">
            <v>0</v>
          </cell>
          <cell r="I380">
            <v>0</v>
          </cell>
          <cell r="J380">
            <v>0</v>
          </cell>
          <cell r="K380">
            <v>0</v>
          </cell>
          <cell r="L380">
            <v>0.3</v>
          </cell>
          <cell r="M380">
            <v>0.9</v>
          </cell>
          <cell r="N380">
            <v>0.9</v>
          </cell>
          <cell r="O380">
            <v>0.3</v>
          </cell>
          <cell r="P380">
            <v>0.5</v>
          </cell>
          <cell r="Q380">
            <v>0.1</v>
          </cell>
          <cell r="R380">
            <v>0</v>
          </cell>
        </row>
        <row r="381">
          <cell r="C381" t="str">
            <v>UBS0037AU</v>
          </cell>
          <cell r="E381">
            <v>0</v>
          </cell>
          <cell r="F381">
            <v>0</v>
          </cell>
          <cell r="G381">
            <v>0</v>
          </cell>
          <cell r="H381">
            <v>0.15</v>
          </cell>
          <cell r="I381">
            <v>0.15</v>
          </cell>
          <cell r="J381">
            <v>0</v>
          </cell>
          <cell r="K381">
            <v>0</v>
          </cell>
          <cell r="L381">
            <v>0.3</v>
          </cell>
          <cell r="M381">
            <v>0.5</v>
          </cell>
          <cell r="N381">
            <v>0.5</v>
          </cell>
          <cell r="O381">
            <v>0.6</v>
          </cell>
          <cell r="P381">
            <v>0.7</v>
          </cell>
          <cell r="Q381">
            <v>0.15</v>
          </cell>
          <cell r="R381">
            <v>0.2</v>
          </cell>
        </row>
        <row r="382">
          <cell r="C382" t="str">
            <v>UBS0041AU</v>
          </cell>
          <cell r="E382">
            <v>0</v>
          </cell>
          <cell r="F382">
            <v>0</v>
          </cell>
          <cell r="G382">
            <v>0</v>
          </cell>
          <cell r="H382">
            <v>0.08</v>
          </cell>
          <cell r="I382">
            <v>0.08</v>
          </cell>
          <cell r="J382">
            <v>0</v>
          </cell>
          <cell r="K382">
            <v>0</v>
          </cell>
          <cell r="L382">
            <v>0.3</v>
          </cell>
          <cell r="M382">
            <v>0.75</v>
          </cell>
          <cell r="N382">
            <v>0.75</v>
          </cell>
          <cell r="O382">
            <v>0.45</v>
          </cell>
          <cell r="P382">
            <v>0.6</v>
          </cell>
          <cell r="Q382">
            <v>0.13</v>
          </cell>
          <cell r="R382">
            <v>0</v>
          </cell>
        </row>
        <row r="383">
          <cell r="C383" t="str">
            <v>UFM0051AU</v>
          </cell>
          <cell r="E383">
            <v>0</v>
          </cell>
          <cell r="F383">
            <v>0.2</v>
          </cell>
          <cell r="G383">
            <v>0.2</v>
          </cell>
          <cell r="H383">
            <v>0.05</v>
          </cell>
          <cell r="I383">
            <v>0.1</v>
          </cell>
          <cell r="J383">
            <v>0</v>
          </cell>
          <cell r="K383">
            <v>0</v>
          </cell>
          <cell r="L383">
            <v>0.15</v>
          </cell>
          <cell r="M383">
            <v>0.45</v>
          </cell>
          <cell r="N383">
            <v>0.45</v>
          </cell>
          <cell r="O383">
            <v>0.3</v>
          </cell>
          <cell r="P383">
            <v>0.35</v>
          </cell>
          <cell r="Q383">
            <v>0.2</v>
          </cell>
          <cell r="R383">
            <v>0.2</v>
          </cell>
        </row>
        <row r="384">
          <cell r="C384" t="str">
            <v>VAN0001AU</v>
          </cell>
          <cell r="E384">
            <v>0</v>
          </cell>
          <cell r="F384">
            <v>0.9</v>
          </cell>
          <cell r="G384">
            <v>0</v>
          </cell>
          <cell r="H384">
            <v>0</v>
          </cell>
          <cell r="I384">
            <v>0</v>
          </cell>
          <cell r="J384">
            <v>0</v>
          </cell>
          <cell r="K384">
            <v>0</v>
          </cell>
          <cell r="L384">
            <v>0.1</v>
          </cell>
          <cell r="M384">
            <v>1</v>
          </cell>
          <cell r="N384">
            <v>0</v>
          </cell>
          <cell r="O384">
            <v>0</v>
          </cell>
          <cell r="P384">
            <v>0</v>
          </cell>
          <cell r="Q384">
            <v>0</v>
          </cell>
          <cell r="R384">
            <v>0</v>
          </cell>
        </row>
        <row r="385">
          <cell r="C385" t="str">
            <v>VAN0002AU</v>
          </cell>
          <cell r="E385">
            <v>0</v>
          </cell>
          <cell r="F385">
            <v>0</v>
          </cell>
          <cell r="G385">
            <v>0</v>
          </cell>
          <cell r="H385">
            <v>0.9</v>
          </cell>
          <cell r="I385">
            <v>0</v>
          </cell>
          <cell r="J385">
            <v>0</v>
          </cell>
          <cell r="K385">
            <v>0</v>
          </cell>
          <cell r="L385">
            <v>0</v>
          </cell>
          <cell r="M385">
            <v>0</v>
          </cell>
          <cell r="N385">
            <v>0</v>
          </cell>
          <cell r="O385">
            <v>1</v>
          </cell>
          <cell r="P385">
            <v>0</v>
          </cell>
          <cell r="Q385">
            <v>0.1</v>
          </cell>
          <cell r="R385">
            <v>0</v>
          </cell>
        </row>
        <row r="386">
          <cell r="C386" t="str">
            <v>VAN0003AU</v>
          </cell>
          <cell r="E386">
            <v>0</v>
          </cell>
          <cell r="F386">
            <v>0</v>
          </cell>
          <cell r="G386">
            <v>0</v>
          </cell>
          <cell r="H386">
            <v>0</v>
          </cell>
          <cell r="I386">
            <v>1</v>
          </cell>
          <cell r="J386">
            <v>0</v>
          </cell>
          <cell r="K386">
            <v>0</v>
          </cell>
          <cell r="L386">
            <v>0</v>
          </cell>
          <cell r="M386">
            <v>0</v>
          </cell>
          <cell r="N386">
            <v>0</v>
          </cell>
          <cell r="O386">
            <v>0</v>
          </cell>
          <cell r="P386">
            <v>1</v>
          </cell>
          <cell r="Q386">
            <v>0</v>
          </cell>
          <cell r="R386">
            <v>0</v>
          </cell>
        </row>
        <row r="387">
          <cell r="C387" t="str">
            <v>VAN0004AU</v>
          </cell>
          <cell r="E387">
            <v>0</v>
          </cell>
          <cell r="F387">
            <v>0</v>
          </cell>
          <cell r="G387">
            <v>0</v>
          </cell>
          <cell r="H387">
            <v>0</v>
          </cell>
          <cell r="I387">
            <v>0</v>
          </cell>
          <cell r="J387">
            <v>1</v>
          </cell>
          <cell r="K387">
            <v>0</v>
          </cell>
          <cell r="L387">
            <v>0</v>
          </cell>
          <cell r="M387">
            <v>0</v>
          </cell>
          <cell r="N387">
            <v>0</v>
          </cell>
          <cell r="O387">
            <v>0</v>
          </cell>
          <cell r="P387">
            <v>0</v>
          </cell>
          <cell r="Q387">
            <v>1</v>
          </cell>
          <cell r="R387">
            <v>0</v>
          </cell>
        </row>
        <row r="388">
          <cell r="C388" t="str">
            <v>VAN0005AU</v>
          </cell>
          <cell r="E388">
            <v>0</v>
          </cell>
          <cell r="F388">
            <v>0</v>
          </cell>
          <cell r="G388">
            <v>0</v>
          </cell>
          <cell r="H388">
            <v>0</v>
          </cell>
          <cell r="I388">
            <v>1</v>
          </cell>
          <cell r="J388">
            <v>0</v>
          </cell>
          <cell r="K388">
            <v>0</v>
          </cell>
          <cell r="L388">
            <v>0</v>
          </cell>
          <cell r="M388">
            <v>0</v>
          </cell>
          <cell r="N388">
            <v>0</v>
          </cell>
          <cell r="O388">
            <v>0</v>
          </cell>
          <cell r="P388">
            <v>1</v>
          </cell>
          <cell r="Q388">
            <v>0</v>
          </cell>
          <cell r="R388">
            <v>0</v>
          </cell>
        </row>
        <row r="389">
          <cell r="C389" t="str">
            <v>VAN0018AU</v>
          </cell>
          <cell r="E389">
            <v>0</v>
          </cell>
          <cell r="F389">
            <v>0</v>
          </cell>
          <cell r="G389">
            <v>0</v>
          </cell>
          <cell r="H389">
            <v>0</v>
          </cell>
          <cell r="I389">
            <v>0</v>
          </cell>
          <cell r="J389">
            <v>1</v>
          </cell>
          <cell r="K389">
            <v>0</v>
          </cell>
          <cell r="L389">
            <v>0</v>
          </cell>
          <cell r="M389">
            <v>0</v>
          </cell>
          <cell r="N389">
            <v>0</v>
          </cell>
          <cell r="O389">
            <v>0</v>
          </cell>
          <cell r="P389">
            <v>0</v>
          </cell>
          <cell r="Q389">
            <v>1</v>
          </cell>
          <cell r="R389">
            <v>0</v>
          </cell>
        </row>
        <row r="390">
          <cell r="C390" t="str">
            <v>VAN0019AU</v>
          </cell>
          <cell r="E390">
            <v>0</v>
          </cell>
          <cell r="F390">
            <v>0</v>
          </cell>
          <cell r="G390">
            <v>0</v>
          </cell>
          <cell r="H390">
            <v>0</v>
          </cell>
          <cell r="I390">
            <v>0</v>
          </cell>
          <cell r="J390">
            <v>1</v>
          </cell>
          <cell r="K390">
            <v>0</v>
          </cell>
          <cell r="L390">
            <v>0</v>
          </cell>
          <cell r="M390">
            <v>0</v>
          </cell>
          <cell r="N390">
            <v>0</v>
          </cell>
          <cell r="O390">
            <v>0</v>
          </cell>
          <cell r="P390">
            <v>0</v>
          </cell>
          <cell r="Q390">
            <v>1</v>
          </cell>
          <cell r="R390">
            <v>0</v>
          </cell>
        </row>
        <row r="391">
          <cell r="C391" t="str">
            <v>VAN0020AU</v>
          </cell>
          <cell r="E391">
            <v>1</v>
          </cell>
          <cell r="F391">
            <v>0</v>
          </cell>
          <cell r="G391">
            <v>0</v>
          </cell>
          <cell r="H391">
            <v>0</v>
          </cell>
          <cell r="I391">
            <v>0</v>
          </cell>
          <cell r="J391">
            <v>0</v>
          </cell>
          <cell r="K391">
            <v>0</v>
          </cell>
          <cell r="L391">
            <v>1</v>
          </cell>
          <cell r="M391">
            <v>0</v>
          </cell>
          <cell r="N391">
            <v>0</v>
          </cell>
          <cell r="O391">
            <v>0</v>
          </cell>
          <cell r="P391">
            <v>0</v>
          </cell>
          <cell r="Q391">
            <v>0</v>
          </cell>
          <cell r="R391">
            <v>0</v>
          </cell>
        </row>
        <row r="392">
          <cell r="C392" t="str">
            <v>VAN0021AU</v>
          </cell>
          <cell r="E392">
            <v>0</v>
          </cell>
          <cell r="F392">
            <v>0</v>
          </cell>
          <cell r="G392">
            <v>0</v>
          </cell>
          <cell r="H392">
            <v>0</v>
          </cell>
          <cell r="I392">
            <v>1</v>
          </cell>
          <cell r="J392">
            <v>0</v>
          </cell>
          <cell r="K392">
            <v>0</v>
          </cell>
          <cell r="L392">
            <v>0</v>
          </cell>
          <cell r="M392">
            <v>0</v>
          </cell>
          <cell r="N392">
            <v>0</v>
          </cell>
          <cell r="O392">
            <v>0</v>
          </cell>
          <cell r="P392">
            <v>1</v>
          </cell>
          <cell r="Q392">
            <v>0</v>
          </cell>
          <cell r="R392">
            <v>0</v>
          </cell>
        </row>
        <row r="393">
          <cell r="C393" t="str">
            <v>VAN0022AU</v>
          </cell>
          <cell r="E393">
            <v>0</v>
          </cell>
          <cell r="F393">
            <v>0</v>
          </cell>
          <cell r="G393">
            <v>0</v>
          </cell>
          <cell r="H393">
            <v>0</v>
          </cell>
          <cell r="I393">
            <v>1</v>
          </cell>
          <cell r="J393">
            <v>0</v>
          </cell>
          <cell r="K393">
            <v>0</v>
          </cell>
          <cell r="L393">
            <v>0</v>
          </cell>
          <cell r="M393">
            <v>0</v>
          </cell>
          <cell r="N393">
            <v>0</v>
          </cell>
          <cell r="O393">
            <v>0</v>
          </cell>
          <cell r="P393">
            <v>1</v>
          </cell>
          <cell r="Q393">
            <v>0</v>
          </cell>
          <cell r="R393">
            <v>0</v>
          </cell>
        </row>
        <row r="394">
          <cell r="C394" t="str">
            <v>VAN0042AU</v>
          </cell>
          <cell r="E394">
            <v>0</v>
          </cell>
          <cell r="F394">
            <v>0.4</v>
          </cell>
          <cell r="G394">
            <v>0.6</v>
          </cell>
          <cell r="H394">
            <v>0</v>
          </cell>
          <cell r="I394">
            <v>0</v>
          </cell>
          <cell r="J394">
            <v>0</v>
          </cell>
          <cell r="K394">
            <v>0</v>
          </cell>
          <cell r="L394">
            <v>0</v>
          </cell>
          <cell r="M394">
            <v>0.4</v>
          </cell>
          <cell r="N394">
            <v>0.6</v>
          </cell>
          <cell r="O394">
            <v>0</v>
          </cell>
          <cell r="P394">
            <v>0</v>
          </cell>
          <cell r="Q394">
            <v>0</v>
          </cell>
          <cell r="R394">
            <v>0</v>
          </cell>
        </row>
        <row r="395">
          <cell r="C395" t="str">
            <v>VAN0102AU</v>
          </cell>
          <cell r="E395">
            <v>0.75</v>
          </cell>
          <cell r="F395">
            <v>0</v>
          </cell>
          <cell r="G395">
            <v>0</v>
          </cell>
          <cell r="H395">
            <v>0</v>
          </cell>
          <cell r="I395">
            <v>0</v>
          </cell>
          <cell r="J395">
            <v>0</v>
          </cell>
          <cell r="K395">
            <v>0</v>
          </cell>
          <cell r="L395">
            <v>1</v>
          </cell>
          <cell r="M395">
            <v>0.25</v>
          </cell>
          <cell r="N395">
            <v>0</v>
          </cell>
          <cell r="O395">
            <v>0</v>
          </cell>
          <cell r="P395">
            <v>0</v>
          </cell>
          <cell r="Q395">
            <v>0</v>
          </cell>
          <cell r="R395">
            <v>0</v>
          </cell>
        </row>
        <row r="396">
          <cell r="C396" t="str">
            <v>VAN0103AU</v>
          </cell>
          <cell r="E396">
            <v>0</v>
          </cell>
          <cell r="F396">
            <v>0</v>
          </cell>
          <cell r="G396">
            <v>1</v>
          </cell>
          <cell r="H396">
            <v>0</v>
          </cell>
          <cell r="I396">
            <v>0</v>
          </cell>
          <cell r="J396">
            <v>0</v>
          </cell>
          <cell r="K396">
            <v>0</v>
          </cell>
          <cell r="L396">
            <v>0</v>
          </cell>
          <cell r="M396">
            <v>0</v>
          </cell>
          <cell r="N396">
            <v>1</v>
          </cell>
          <cell r="O396">
            <v>0</v>
          </cell>
          <cell r="P396">
            <v>0</v>
          </cell>
          <cell r="Q396">
            <v>0</v>
          </cell>
          <cell r="R396">
            <v>0</v>
          </cell>
        </row>
        <row r="397">
          <cell r="C397" t="str">
            <v>VAN0104AU</v>
          </cell>
          <cell r="E397">
            <v>0</v>
          </cell>
          <cell r="F397">
            <v>0</v>
          </cell>
          <cell r="G397">
            <v>0</v>
          </cell>
          <cell r="H397">
            <v>1</v>
          </cell>
          <cell r="I397">
            <v>0</v>
          </cell>
          <cell r="J397">
            <v>0</v>
          </cell>
          <cell r="K397">
            <v>0</v>
          </cell>
          <cell r="L397">
            <v>0</v>
          </cell>
          <cell r="M397">
            <v>0</v>
          </cell>
          <cell r="N397">
            <v>0</v>
          </cell>
          <cell r="O397">
            <v>1</v>
          </cell>
          <cell r="P397">
            <v>0</v>
          </cell>
          <cell r="Q397">
            <v>0</v>
          </cell>
          <cell r="R397">
            <v>0</v>
          </cell>
        </row>
        <row r="398">
          <cell r="C398" t="str">
            <v>VAN0105AU</v>
          </cell>
          <cell r="E398">
            <v>0</v>
          </cell>
          <cell r="F398">
            <v>0</v>
          </cell>
          <cell r="G398">
            <v>0</v>
          </cell>
          <cell r="H398">
            <v>0</v>
          </cell>
          <cell r="I398">
            <v>1</v>
          </cell>
          <cell r="J398">
            <v>0</v>
          </cell>
          <cell r="K398">
            <v>0</v>
          </cell>
          <cell r="L398">
            <v>0</v>
          </cell>
          <cell r="M398">
            <v>0</v>
          </cell>
          <cell r="N398">
            <v>0</v>
          </cell>
          <cell r="O398">
            <v>0</v>
          </cell>
          <cell r="P398">
            <v>1</v>
          </cell>
          <cell r="Q398">
            <v>0</v>
          </cell>
          <cell r="R398">
            <v>0</v>
          </cell>
        </row>
        <row r="399">
          <cell r="C399" t="str">
            <v>VAN0106AU</v>
          </cell>
          <cell r="E399">
            <v>0</v>
          </cell>
          <cell r="F399">
            <v>0</v>
          </cell>
          <cell r="G399">
            <v>1</v>
          </cell>
          <cell r="H399">
            <v>0</v>
          </cell>
          <cell r="I399">
            <v>0</v>
          </cell>
          <cell r="J399">
            <v>0</v>
          </cell>
          <cell r="K399">
            <v>0</v>
          </cell>
          <cell r="L399">
            <v>0</v>
          </cell>
          <cell r="M399">
            <v>0</v>
          </cell>
          <cell r="N399">
            <v>1</v>
          </cell>
          <cell r="O399">
            <v>0</v>
          </cell>
          <cell r="P399">
            <v>0</v>
          </cell>
          <cell r="Q399">
            <v>0</v>
          </cell>
          <cell r="R399">
            <v>0</v>
          </cell>
        </row>
        <row r="400">
          <cell r="C400" t="str">
            <v>VAN0108AU</v>
          </cell>
          <cell r="E400">
            <v>0</v>
          </cell>
          <cell r="F400">
            <v>0.13</v>
          </cell>
          <cell r="G400">
            <v>0.33</v>
          </cell>
          <cell r="H400">
            <v>0.18</v>
          </cell>
          <cell r="I400">
            <v>0.01</v>
          </cell>
          <cell r="J400">
            <v>0</v>
          </cell>
          <cell r="K400">
            <v>0</v>
          </cell>
          <cell r="L400">
            <v>0</v>
          </cell>
          <cell r="M400">
            <v>0.17</v>
          </cell>
          <cell r="N400">
            <v>0.37</v>
          </cell>
          <cell r="O400">
            <v>0.22</v>
          </cell>
          <cell r="P400">
            <v>0.16500000000000001</v>
          </cell>
          <cell r="Q400">
            <v>0</v>
          </cell>
          <cell r="R400">
            <v>0</v>
          </cell>
        </row>
        <row r="401">
          <cell r="C401" t="str">
            <v>VAN0109AU</v>
          </cell>
          <cell r="E401">
            <v>0.08</v>
          </cell>
          <cell r="F401">
            <v>0.16</v>
          </cell>
          <cell r="G401">
            <v>0.4</v>
          </cell>
          <cell r="H401">
            <v>0.1</v>
          </cell>
          <cell r="I401">
            <v>0</v>
          </cell>
          <cell r="J401">
            <v>0</v>
          </cell>
          <cell r="K401">
            <v>0</v>
          </cell>
          <cell r="L401">
            <v>0.12</v>
          </cell>
          <cell r="M401">
            <v>0.2</v>
          </cell>
          <cell r="N401">
            <v>0.44</v>
          </cell>
          <cell r="O401">
            <v>0.14000000000000001</v>
          </cell>
          <cell r="P401">
            <v>0.105</v>
          </cell>
          <cell r="Q401">
            <v>0</v>
          </cell>
          <cell r="R401">
            <v>0</v>
          </cell>
        </row>
        <row r="402">
          <cell r="C402" t="str">
            <v>VAN0110AU</v>
          </cell>
          <cell r="E402">
            <v>0</v>
          </cell>
          <cell r="F402">
            <v>7.0000000000000007E-2</v>
          </cell>
          <cell r="G402">
            <v>0.19</v>
          </cell>
          <cell r="H402">
            <v>0.26</v>
          </cell>
          <cell r="I402">
            <v>0.02</v>
          </cell>
          <cell r="J402">
            <v>0</v>
          </cell>
          <cell r="K402">
            <v>0</v>
          </cell>
          <cell r="L402">
            <v>0</v>
          </cell>
          <cell r="M402">
            <v>0.11</v>
          </cell>
          <cell r="N402">
            <v>0.23</v>
          </cell>
          <cell r="O402">
            <v>0.3</v>
          </cell>
          <cell r="P402">
            <v>0.22500000000000001</v>
          </cell>
          <cell r="Q402">
            <v>0</v>
          </cell>
          <cell r="R402">
            <v>0</v>
          </cell>
        </row>
        <row r="403">
          <cell r="C403" t="str">
            <v>VAN0111AU</v>
          </cell>
          <cell r="E403">
            <v>0</v>
          </cell>
          <cell r="F403">
            <v>0.01</v>
          </cell>
          <cell r="G403">
            <v>0.05</v>
          </cell>
          <cell r="H403">
            <v>0.34</v>
          </cell>
          <cell r="I403">
            <v>0.03</v>
          </cell>
          <cell r="J403">
            <v>0</v>
          </cell>
          <cell r="K403">
            <v>0</v>
          </cell>
          <cell r="L403">
            <v>0</v>
          </cell>
          <cell r="M403">
            <v>0.05</v>
          </cell>
          <cell r="N403">
            <v>0.09</v>
          </cell>
          <cell r="O403">
            <v>0.38</v>
          </cell>
          <cell r="P403">
            <v>0.28499999999999998</v>
          </cell>
          <cell r="Q403">
            <v>0</v>
          </cell>
          <cell r="R403">
            <v>0</v>
          </cell>
        </row>
        <row r="404">
          <cell r="C404" t="str">
            <v>VEN0008AU</v>
          </cell>
          <cell r="E404">
            <v>0</v>
          </cell>
          <cell r="F404">
            <v>0</v>
          </cell>
          <cell r="G404">
            <v>0</v>
          </cell>
          <cell r="H404">
            <v>0</v>
          </cell>
          <cell r="I404">
            <v>0.95</v>
          </cell>
          <cell r="J404">
            <v>0</v>
          </cell>
          <cell r="K404">
            <v>0</v>
          </cell>
          <cell r="L404">
            <v>0.05</v>
          </cell>
          <cell r="M404">
            <v>0</v>
          </cell>
          <cell r="N404">
            <v>0</v>
          </cell>
          <cell r="O404">
            <v>0</v>
          </cell>
          <cell r="P404">
            <v>1</v>
          </cell>
          <cell r="Q404">
            <v>0</v>
          </cell>
          <cell r="R404">
            <v>0</v>
          </cell>
        </row>
        <row r="405">
          <cell r="C405" t="str">
            <v>VEN0009AU</v>
          </cell>
          <cell r="E405">
            <v>0</v>
          </cell>
          <cell r="F405">
            <v>0</v>
          </cell>
          <cell r="G405">
            <v>0</v>
          </cell>
          <cell r="H405">
            <v>0.35</v>
          </cell>
          <cell r="I405">
            <v>0.34</v>
          </cell>
          <cell r="J405">
            <v>0</v>
          </cell>
          <cell r="K405">
            <v>0</v>
          </cell>
          <cell r="L405">
            <v>0.1</v>
          </cell>
          <cell r="M405">
            <v>0</v>
          </cell>
          <cell r="N405">
            <v>0</v>
          </cell>
          <cell r="O405">
            <v>0.56000000000000005</v>
          </cell>
          <cell r="P405">
            <v>0.54</v>
          </cell>
          <cell r="Q405">
            <v>0.2</v>
          </cell>
          <cell r="R405">
            <v>0.1</v>
          </cell>
        </row>
        <row r="406">
          <cell r="C406" t="str">
            <v>VEN0026AU</v>
          </cell>
          <cell r="E406">
            <v>0</v>
          </cell>
          <cell r="F406">
            <v>0</v>
          </cell>
          <cell r="G406">
            <v>0</v>
          </cell>
          <cell r="H406">
            <v>1</v>
          </cell>
          <cell r="I406">
            <v>0</v>
          </cell>
          <cell r="J406">
            <v>0</v>
          </cell>
          <cell r="K406">
            <v>0</v>
          </cell>
          <cell r="L406">
            <v>0</v>
          </cell>
          <cell r="M406">
            <v>0</v>
          </cell>
          <cell r="N406">
            <v>0</v>
          </cell>
          <cell r="O406">
            <v>1</v>
          </cell>
          <cell r="P406">
            <v>0</v>
          </cell>
          <cell r="Q406">
            <v>0</v>
          </cell>
          <cell r="R406">
            <v>0</v>
          </cell>
        </row>
        <row r="407">
          <cell r="C407" t="str">
            <v>VEN0027AU</v>
          </cell>
          <cell r="E407">
            <v>0</v>
          </cell>
          <cell r="F407">
            <v>0.15</v>
          </cell>
          <cell r="G407">
            <v>7.0000000000000007E-2</v>
          </cell>
          <cell r="H407">
            <v>0.22</v>
          </cell>
          <cell r="I407">
            <v>0.21</v>
          </cell>
          <cell r="J407">
            <v>0</v>
          </cell>
          <cell r="K407">
            <v>0</v>
          </cell>
          <cell r="L407">
            <v>0.15</v>
          </cell>
          <cell r="M407">
            <v>0.35</v>
          </cell>
          <cell r="N407">
            <v>0.13</v>
          </cell>
          <cell r="O407">
            <v>0.42</v>
          </cell>
          <cell r="P407">
            <v>0.41</v>
          </cell>
          <cell r="Q407">
            <v>0.17</v>
          </cell>
          <cell r="R407">
            <v>0.1</v>
          </cell>
        </row>
        <row r="408">
          <cell r="C408" t="str">
            <v>VEN0028AU</v>
          </cell>
          <cell r="E408">
            <v>0.05</v>
          </cell>
          <cell r="F408">
            <v>0.25</v>
          </cell>
          <cell r="G408">
            <v>0.1</v>
          </cell>
          <cell r="H408">
            <v>0.13</v>
          </cell>
          <cell r="I408">
            <v>0.12</v>
          </cell>
          <cell r="J408">
            <v>0</v>
          </cell>
          <cell r="K408">
            <v>0</v>
          </cell>
          <cell r="L408">
            <v>0.25</v>
          </cell>
          <cell r="M408">
            <v>0.45</v>
          </cell>
          <cell r="N408">
            <v>0.16</v>
          </cell>
          <cell r="O408">
            <v>0.33</v>
          </cell>
          <cell r="P408">
            <v>0.32</v>
          </cell>
          <cell r="Q408">
            <v>0.15</v>
          </cell>
          <cell r="R408">
            <v>0.1</v>
          </cell>
        </row>
        <row r="409">
          <cell r="C409" t="str">
            <v>VEN0029AU</v>
          </cell>
          <cell r="E409">
            <v>0.3</v>
          </cell>
          <cell r="F409">
            <v>0.3</v>
          </cell>
          <cell r="G409">
            <v>0.12</v>
          </cell>
          <cell r="H409">
            <v>0</v>
          </cell>
          <cell r="I409">
            <v>0</v>
          </cell>
          <cell r="J409">
            <v>0</v>
          </cell>
          <cell r="K409">
            <v>0</v>
          </cell>
          <cell r="L409">
            <v>0.9</v>
          </cell>
          <cell r="M409">
            <v>0.9</v>
          </cell>
          <cell r="N409">
            <v>0.18</v>
          </cell>
          <cell r="O409">
            <v>0.25</v>
          </cell>
          <cell r="P409">
            <v>0.25</v>
          </cell>
          <cell r="Q409">
            <v>0.5</v>
          </cell>
          <cell r="R409">
            <v>0.25</v>
          </cell>
        </row>
        <row r="410">
          <cell r="C410" t="str">
            <v>VEN0030AU</v>
          </cell>
          <cell r="E410">
            <v>0</v>
          </cell>
          <cell r="F410">
            <v>0</v>
          </cell>
          <cell r="G410">
            <v>0</v>
          </cell>
          <cell r="H410">
            <v>1</v>
          </cell>
          <cell r="I410">
            <v>0</v>
          </cell>
          <cell r="J410">
            <v>0</v>
          </cell>
          <cell r="K410">
            <v>0</v>
          </cell>
          <cell r="L410">
            <v>0</v>
          </cell>
          <cell r="M410">
            <v>0</v>
          </cell>
          <cell r="N410">
            <v>0</v>
          </cell>
          <cell r="O410">
            <v>1</v>
          </cell>
          <cell r="P410">
            <v>0</v>
          </cell>
          <cell r="Q410">
            <v>0</v>
          </cell>
          <cell r="R410">
            <v>0</v>
          </cell>
        </row>
        <row r="411">
          <cell r="C411" t="str">
            <v>VEN0031AU</v>
          </cell>
          <cell r="E411">
            <v>0</v>
          </cell>
          <cell r="F411">
            <v>0</v>
          </cell>
          <cell r="G411">
            <v>0</v>
          </cell>
          <cell r="H411">
            <v>0</v>
          </cell>
          <cell r="I411">
            <v>1</v>
          </cell>
          <cell r="J411">
            <v>0</v>
          </cell>
          <cell r="K411">
            <v>0</v>
          </cell>
          <cell r="L411">
            <v>0</v>
          </cell>
          <cell r="M411">
            <v>0</v>
          </cell>
          <cell r="N411">
            <v>0</v>
          </cell>
          <cell r="O411">
            <v>0</v>
          </cell>
          <cell r="P411">
            <v>1</v>
          </cell>
          <cell r="Q411">
            <v>0</v>
          </cell>
          <cell r="R411">
            <v>0</v>
          </cell>
        </row>
        <row r="412">
          <cell r="C412" t="str">
            <v>WFS0547AU</v>
          </cell>
          <cell r="E412">
            <v>0</v>
          </cell>
          <cell r="F412">
            <v>0</v>
          </cell>
          <cell r="G412">
            <v>0</v>
          </cell>
          <cell r="H412">
            <v>0</v>
          </cell>
          <cell r="I412">
            <v>0.8</v>
          </cell>
          <cell r="J412">
            <v>0</v>
          </cell>
          <cell r="K412">
            <v>0</v>
          </cell>
          <cell r="L412">
            <v>0.2</v>
          </cell>
          <cell r="M412">
            <v>0</v>
          </cell>
          <cell r="N412">
            <v>0</v>
          </cell>
          <cell r="O412">
            <v>0</v>
          </cell>
          <cell r="P412">
            <v>1</v>
          </cell>
          <cell r="Q412">
            <v>0</v>
          </cell>
          <cell r="R412">
            <v>0</v>
          </cell>
        </row>
        <row r="413">
          <cell r="C413" t="str">
            <v>WHT0008AU</v>
          </cell>
          <cell r="E413">
            <v>0</v>
          </cell>
          <cell r="F413">
            <v>0</v>
          </cell>
          <cell r="G413">
            <v>0</v>
          </cell>
          <cell r="H413">
            <v>0.8</v>
          </cell>
          <cell r="I413">
            <v>0</v>
          </cell>
          <cell r="J413">
            <v>0</v>
          </cell>
          <cell r="K413">
            <v>0</v>
          </cell>
          <cell r="L413">
            <v>0.2</v>
          </cell>
          <cell r="M413">
            <v>0</v>
          </cell>
          <cell r="N413">
            <v>0</v>
          </cell>
          <cell r="O413">
            <v>1</v>
          </cell>
          <cell r="P413">
            <v>0</v>
          </cell>
          <cell r="Q413">
            <v>0</v>
          </cell>
          <cell r="R413">
            <v>0</v>
          </cell>
        </row>
        <row r="414">
          <cell r="C414" t="str">
            <v>WHT0015AU</v>
          </cell>
          <cell r="E414">
            <v>0</v>
          </cell>
          <cell r="F414">
            <v>0</v>
          </cell>
          <cell r="G414">
            <v>0</v>
          </cell>
          <cell r="H414">
            <v>0</v>
          </cell>
          <cell r="I414">
            <v>0</v>
          </cell>
          <cell r="J414">
            <v>0.85</v>
          </cell>
          <cell r="K414">
            <v>0</v>
          </cell>
          <cell r="L414">
            <v>0.15</v>
          </cell>
          <cell r="M414">
            <v>0</v>
          </cell>
          <cell r="N414">
            <v>0</v>
          </cell>
          <cell r="O414">
            <v>0</v>
          </cell>
          <cell r="P414">
            <v>0</v>
          </cell>
          <cell r="Q414">
            <v>1</v>
          </cell>
          <cell r="R414">
            <v>0</v>
          </cell>
        </row>
        <row r="415">
          <cell r="C415" t="str">
            <v>WHT0039AU</v>
          </cell>
          <cell r="E415">
            <v>0</v>
          </cell>
          <cell r="F415">
            <v>0</v>
          </cell>
          <cell r="G415">
            <v>0</v>
          </cell>
          <cell r="H415">
            <v>0.9</v>
          </cell>
          <cell r="I415">
            <v>0</v>
          </cell>
          <cell r="J415">
            <v>0</v>
          </cell>
          <cell r="K415">
            <v>0</v>
          </cell>
          <cell r="L415">
            <v>0.1</v>
          </cell>
          <cell r="M415">
            <v>0</v>
          </cell>
          <cell r="N415">
            <v>0</v>
          </cell>
          <cell r="O415">
            <v>1</v>
          </cell>
          <cell r="P415">
            <v>0</v>
          </cell>
          <cell r="Q415">
            <v>0</v>
          </cell>
          <cell r="R415">
            <v>0</v>
          </cell>
        </row>
        <row r="416">
          <cell r="C416" t="str">
            <v>WHT8435AU</v>
          </cell>
          <cell r="E416">
            <v>0</v>
          </cell>
          <cell r="F416">
            <v>0</v>
          </cell>
          <cell r="G416">
            <v>0</v>
          </cell>
          <cell r="H416">
            <v>0</v>
          </cell>
          <cell r="I416">
            <v>0.8</v>
          </cell>
          <cell r="J416">
            <v>0</v>
          </cell>
          <cell r="K416">
            <v>0</v>
          </cell>
          <cell r="L416">
            <v>0.2</v>
          </cell>
          <cell r="M416">
            <v>0</v>
          </cell>
          <cell r="N416">
            <v>0</v>
          </cell>
          <cell r="O416">
            <v>0</v>
          </cell>
          <cell r="P416">
            <v>1</v>
          </cell>
          <cell r="Q416">
            <v>0</v>
          </cell>
          <cell r="R416">
            <v>0</v>
          </cell>
        </row>
        <row r="417">
          <cell r="C417" t="str">
            <v>ZUR0059AU</v>
          </cell>
          <cell r="E417">
            <v>0</v>
          </cell>
          <cell r="F417">
            <v>0.02</v>
          </cell>
          <cell r="G417">
            <v>0.02</v>
          </cell>
          <cell r="H417">
            <v>0.2</v>
          </cell>
          <cell r="I417">
            <v>0.1</v>
          </cell>
          <cell r="J417">
            <v>0</v>
          </cell>
          <cell r="K417">
            <v>0</v>
          </cell>
          <cell r="L417">
            <v>0.15</v>
          </cell>
          <cell r="M417">
            <v>0.2</v>
          </cell>
          <cell r="N417">
            <v>0.35</v>
          </cell>
          <cell r="O417">
            <v>0.46</v>
          </cell>
          <cell r="P417">
            <v>0.38</v>
          </cell>
          <cell r="Q417">
            <v>0.12</v>
          </cell>
          <cell r="R417">
            <v>0</v>
          </cell>
        </row>
        <row r="418">
          <cell r="C418" t="str">
            <v>ZUR0061AU</v>
          </cell>
          <cell r="E418">
            <v>0</v>
          </cell>
          <cell r="F418">
            <v>0</v>
          </cell>
          <cell r="G418">
            <v>0</v>
          </cell>
          <cell r="H418">
            <v>0</v>
          </cell>
          <cell r="I418">
            <v>0.9</v>
          </cell>
          <cell r="J418">
            <v>0</v>
          </cell>
          <cell r="K418">
            <v>0</v>
          </cell>
          <cell r="L418">
            <v>0.1</v>
          </cell>
          <cell r="M418">
            <v>0</v>
          </cell>
          <cell r="N418">
            <v>0</v>
          </cell>
          <cell r="O418">
            <v>0</v>
          </cell>
          <cell r="P418">
            <v>1</v>
          </cell>
          <cell r="Q418">
            <v>0</v>
          </cell>
          <cell r="R418">
            <v>0</v>
          </cell>
        </row>
        <row r="419">
          <cell r="C419" t="str">
            <v>ZUR0064AU</v>
          </cell>
          <cell r="E419">
            <v>0</v>
          </cell>
          <cell r="F419">
            <v>0</v>
          </cell>
          <cell r="G419">
            <v>0</v>
          </cell>
          <cell r="H419">
            <v>0</v>
          </cell>
          <cell r="I419">
            <v>0</v>
          </cell>
          <cell r="J419">
            <v>0.95</v>
          </cell>
          <cell r="K419">
            <v>0</v>
          </cell>
          <cell r="L419">
            <v>0.05</v>
          </cell>
          <cell r="M419">
            <v>0</v>
          </cell>
          <cell r="N419">
            <v>0</v>
          </cell>
          <cell r="O419">
            <v>0</v>
          </cell>
          <cell r="P419">
            <v>0</v>
          </cell>
          <cell r="Q419">
            <v>1</v>
          </cell>
          <cell r="R419">
            <v>0</v>
          </cell>
        </row>
        <row r="420">
          <cell r="C420" t="str">
            <v>ZUR0518AU</v>
          </cell>
          <cell r="E420">
            <v>0</v>
          </cell>
          <cell r="F420">
            <v>0</v>
          </cell>
          <cell r="G420">
            <v>0</v>
          </cell>
          <cell r="H420">
            <v>0</v>
          </cell>
          <cell r="I420">
            <v>0.9</v>
          </cell>
          <cell r="J420">
            <v>0</v>
          </cell>
          <cell r="K420">
            <v>0</v>
          </cell>
          <cell r="L420">
            <v>0.1</v>
          </cell>
          <cell r="M420">
            <v>0</v>
          </cell>
          <cell r="N420">
            <v>0</v>
          </cell>
          <cell r="O420">
            <v>0</v>
          </cell>
          <cell r="P420">
            <v>1</v>
          </cell>
          <cell r="Q420">
            <v>0</v>
          </cell>
          <cell r="R420">
            <v>0</v>
          </cell>
        </row>
        <row r="421">
          <cell r="C421" t="str">
            <v>ZUR0538AU</v>
          </cell>
          <cell r="E421">
            <v>0</v>
          </cell>
          <cell r="F421">
            <v>0</v>
          </cell>
          <cell r="G421">
            <v>0</v>
          </cell>
          <cell r="H421">
            <v>0.6</v>
          </cell>
          <cell r="I421">
            <v>0</v>
          </cell>
          <cell r="J421">
            <v>0</v>
          </cell>
          <cell r="K421">
            <v>0</v>
          </cell>
          <cell r="L421">
            <v>0.4</v>
          </cell>
          <cell r="M421">
            <v>0</v>
          </cell>
          <cell r="N421">
            <v>0</v>
          </cell>
          <cell r="O421">
            <v>1</v>
          </cell>
          <cell r="P421">
            <v>0</v>
          </cell>
          <cell r="Q421">
            <v>0</v>
          </cell>
          <cell r="R421">
            <v>0</v>
          </cell>
        </row>
        <row r="422">
          <cell r="C422" t="str">
            <v>ZUR0580AU</v>
          </cell>
          <cell r="E422">
            <v>0</v>
          </cell>
          <cell r="F422">
            <v>0</v>
          </cell>
          <cell r="G422">
            <v>0</v>
          </cell>
          <cell r="H422">
            <v>0</v>
          </cell>
          <cell r="I422">
            <v>0.9</v>
          </cell>
          <cell r="J422">
            <v>0</v>
          </cell>
          <cell r="K422">
            <v>0</v>
          </cell>
          <cell r="L422">
            <v>0.1</v>
          </cell>
          <cell r="M422">
            <v>0</v>
          </cell>
          <cell r="N422">
            <v>0</v>
          </cell>
          <cell r="O422">
            <v>0</v>
          </cell>
          <cell r="P422">
            <v>1</v>
          </cell>
          <cell r="Q422">
            <v>0</v>
          </cell>
          <cell r="R422">
            <v>0</v>
          </cell>
        </row>
        <row r="423">
          <cell r="C423" t="str">
            <v>ZUR0614AU</v>
          </cell>
          <cell r="E423">
            <v>0</v>
          </cell>
          <cell r="F423">
            <v>0</v>
          </cell>
          <cell r="G423">
            <v>0</v>
          </cell>
          <cell r="H423">
            <v>0</v>
          </cell>
          <cell r="I423">
            <v>0.8</v>
          </cell>
          <cell r="J423">
            <v>0</v>
          </cell>
          <cell r="K423">
            <v>0</v>
          </cell>
          <cell r="L423">
            <v>0.2</v>
          </cell>
          <cell r="M423">
            <v>0</v>
          </cell>
          <cell r="N423">
            <v>0</v>
          </cell>
          <cell r="O423">
            <v>0</v>
          </cell>
          <cell r="P423">
            <v>1</v>
          </cell>
          <cell r="Q423">
            <v>0</v>
          </cell>
          <cell r="R423">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wrapinvest.com.au" TargetMode="External"/><Relationship Id="rId1" Type="http://schemas.openxmlformats.org/officeDocument/2006/relationships/hyperlink" Target="http://www.wealthtrac.com.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onepath.com.au/personal-business/insurance/onecare.asp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L88"/>
  <sheetViews>
    <sheetView showGridLines="0" zoomScale="90" zoomScaleNormal="90" workbookViewId="0">
      <selection activeCell="H18" sqref="H18"/>
    </sheetView>
  </sheetViews>
  <sheetFormatPr defaultColWidth="9.26953125" defaultRowHeight="12.5" x14ac:dyDescent="0.25"/>
  <cols>
    <col min="1" max="1" width="10.54296875" style="21" customWidth="1"/>
    <col min="2" max="2" width="16.453125" style="22" customWidth="1"/>
    <col min="3" max="3" width="36.26953125" style="21" customWidth="1"/>
    <col min="4" max="4" width="8.26953125" style="21" customWidth="1"/>
    <col min="5" max="5" width="14.54296875" style="21" customWidth="1"/>
    <col min="6" max="6" width="13.7265625" style="23" customWidth="1"/>
    <col min="7" max="7" width="27.26953125" style="24" customWidth="1"/>
    <col min="8" max="8" width="20.54296875" style="21" customWidth="1"/>
    <col min="9" max="9" width="0.26953125" style="21" hidden="1" customWidth="1"/>
    <col min="10" max="16384" width="9.26953125" style="20"/>
  </cols>
  <sheetData>
    <row r="1" spans="1:12" ht="18" x14ac:dyDescent="0.4">
      <c r="A1" s="73" t="s">
        <v>468</v>
      </c>
      <c r="B1" s="162"/>
      <c r="C1" s="162"/>
      <c r="D1" s="162"/>
      <c r="E1" s="162"/>
      <c r="F1" s="162"/>
      <c r="G1" s="162"/>
      <c r="H1" s="162"/>
      <c r="I1" s="162"/>
      <c r="J1" s="74"/>
      <c r="K1" s="74"/>
      <c r="L1" s="74"/>
    </row>
    <row r="2" spans="1:12" ht="18" customHeight="1" x14ac:dyDescent="0.4">
      <c r="A2" s="73" t="s">
        <v>469</v>
      </c>
      <c r="B2" s="75"/>
      <c r="C2" s="75"/>
      <c r="D2" s="75"/>
      <c r="E2" s="75"/>
      <c r="F2" s="75"/>
      <c r="G2" s="75"/>
      <c r="H2" s="75"/>
      <c r="I2" s="75"/>
      <c r="J2" s="74"/>
      <c r="K2" s="74"/>
      <c r="L2" s="74"/>
    </row>
    <row r="3" spans="1:12" ht="13.15" customHeight="1" x14ac:dyDescent="0.3">
      <c r="A3" s="338" t="s">
        <v>1343</v>
      </c>
      <c r="B3" s="339"/>
      <c r="C3" s="339"/>
      <c r="D3" s="339"/>
      <c r="E3" s="339"/>
      <c r="F3" s="339"/>
      <c r="G3" s="339"/>
      <c r="H3" s="339"/>
      <c r="I3" s="339"/>
      <c r="J3" s="74"/>
      <c r="K3" s="74"/>
      <c r="L3" s="74"/>
    </row>
    <row r="4" spans="1:12" ht="13" x14ac:dyDescent="0.3">
      <c r="A4" s="163" t="s">
        <v>1344</v>
      </c>
      <c r="B4" s="163"/>
      <c r="C4" s="163"/>
      <c r="D4" s="163"/>
      <c r="E4" s="163"/>
      <c r="F4" s="163"/>
      <c r="G4" s="163"/>
      <c r="H4" s="163"/>
      <c r="I4" s="163"/>
      <c r="J4" s="74"/>
      <c r="K4" s="74"/>
      <c r="L4" s="74"/>
    </row>
    <row r="5" spans="1:12" ht="16.5" customHeight="1" x14ac:dyDescent="0.3">
      <c r="A5" s="163" t="s">
        <v>1720</v>
      </c>
      <c r="B5" s="163"/>
      <c r="C5" s="163"/>
      <c r="D5" s="163"/>
      <c r="E5" s="163"/>
      <c r="F5" s="163"/>
      <c r="G5" s="163"/>
      <c r="H5" s="163"/>
      <c r="I5" s="163"/>
      <c r="J5" s="74"/>
      <c r="K5" s="74"/>
      <c r="L5" s="74"/>
    </row>
    <row r="6" spans="1:12" ht="15.65" customHeight="1" x14ac:dyDescent="0.3">
      <c r="A6" s="339" t="s">
        <v>1844</v>
      </c>
      <c r="B6" s="339"/>
      <c r="C6" s="339"/>
      <c r="D6" s="339"/>
      <c r="E6" s="339"/>
      <c r="F6" s="339"/>
      <c r="G6" s="339"/>
      <c r="H6" s="339"/>
      <c r="I6" s="339"/>
      <c r="J6" s="74"/>
      <c r="K6" s="74"/>
      <c r="L6" s="74"/>
    </row>
    <row r="7" spans="1:12" ht="15.5" x14ac:dyDescent="0.35">
      <c r="A7" s="164" t="s">
        <v>445</v>
      </c>
      <c r="B7" s="76"/>
      <c r="C7" s="76"/>
      <c r="D7" s="76"/>
      <c r="E7" s="76"/>
      <c r="F7" s="76"/>
      <c r="G7" s="76"/>
      <c r="H7" s="76"/>
      <c r="I7" s="76"/>
      <c r="J7" s="74"/>
      <c r="K7" s="74"/>
      <c r="L7" s="74"/>
    </row>
    <row r="8" spans="1:12" ht="41.25" customHeight="1" x14ac:dyDescent="0.25">
      <c r="A8" s="337" t="s">
        <v>470</v>
      </c>
      <c r="B8" s="337"/>
      <c r="C8" s="337"/>
      <c r="D8" s="337"/>
      <c r="E8" s="337"/>
      <c r="F8" s="337"/>
      <c r="G8" s="337"/>
      <c r="H8" s="337"/>
      <c r="I8" s="337"/>
      <c r="J8" s="337"/>
      <c r="K8" s="337"/>
      <c r="L8" s="337"/>
    </row>
    <row r="9" spans="1:12" ht="41.65" customHeight="1" x14ac:dyDescent="0.25">
      <c r="A9" s="337" t="s">
        <v>1345</v>
      </c>
      <c r="B9" s="337"/>
      <c r="C9" s="337"/>
      <c r="D9" s="337"/>
      <c r="E9" s="337"/>
      <c r="F9" s="337"/>
      <c r="G9" s="337"/>
      <c r="H9" s="337"/>
      <c r="I9" s="337"/>
      <c r="J9" s="337"/>
      <c r="K9" s="337"/>
      <c r="L9" s="337"/>
    </row>
    <row r="10" spans="1:12" ht="27.65" customHeight="1" x14ac:dyDescent="0.25">
      <c r="A10" s="337" t="s">
        <v>962</v>
      </c>
      <c r="B10" s="337"/>
      <c r="C10" s="337"/>
      <c r="D10" s="337"/>
      <c r="E10" s="337"/>
      <c r="F10" s="337"/>
      <c r="G10" s="337"/>
      <c r="H10" s="337"/>
      <c r="I10" s="337"/>
      <c r="J10" s="337"/>
      <c r="K10" s="337"/>
      <c r="L10" s="337"/>
    </row>
    <row r="11" spans="1:12" ht="23.65" customHeight="1" x14ac:dyDescent="0.35">
      <c r="A11" s="164" t="s">
        <v>1346</v>
      </c>
      <c r="B11" s="165"/>
      <c r="C11" s="165"/>
      <c r="D11" s="165"/>
      <c r="E11" s="165"/>
      <c r="F11" s="165"/>
      <c r="G11" s="165"/>
      <c r="H11" s="165"/>
      <c r="I11" s="165"/>
      <c r="J11" s="74"/>
      <c r="K11" s="74"/>
      <c r="L11" s="74"/>
    </row>
    <row r="12" spans="1:12" ht="13" x14ac:dyDescent="0.3">
      <c r="A12" s="340" t="s">
        <v>446</v>
      </c>
      <c r="B12" s="340"/>
      <c r="C12" s="340"/>
      <c r="D12" s="340"/>
      <c r="E12" s="340"/>
      <c r="F12" s="340"/>
      <c r="G12" s="340"/>
      <c r="H12" s="340"/>
      <c r="I12" s="340"/>
      <c r="J12" s="74"/>
      <c r="K12" s="74"/>
      <c r="L12" s="74"/>
    </row>
    <row r="13" spans="1:12" ht="27.65" customHeight="1" x14ac:dyDescent="0.25">
      <c r="A13" s="337" t="s">
        <v>447</v>
      </c>
      <c r="B13" s="337"/>
      <c r="C13" s="337"/>
      <c r="D13" s="337"/>
      <c r="E13" s="337"/>
      <c r="F13" s="337"/>
      <c r="G13" s="337"/>
      <c r="H13" s="337"/>
      <c r="I13" s="337"/>
      <c r="J13" s="337"/>
      <c r="K13" s="337"/>
      <c r="L13" s="337"/>
    </row>
    <row r="14" spans="1:12" ht="27.65" customHeight="1" x14ac:dyDescent="0.25">
      <c r="A14" s="337" t="s">
        <v>448</v>
      </c>
      <c r="B14" s="337"/>
      <c r="C14" s="337"/>
      <c r="D14" s="337"/>
      <c r="E14" s="337"/>
      <c r="F14" s="337"/>
      <c r="G14" s="337"/>
      <c r="H14" s="337"/>
      <c r="I14" s="337"/>
      <c r="J14" s="337"/>
      <c r="K14" s="337"/>
      <c r="L14" s="337"/>
    </row>
    <row r="15" spans="1:12" x14ac:dyDescent="0.25">
      <c r="A15" s="337" t="s">
        <v>450</v>
      </c>
      <c r="B15" s="337"/>
      <c r="C15" s="337"/>
      <c r="D15" s="337"/>
      <c r="E15" s="337"/>
      <c r="F15" s="337"/>
      <c r="G15" s="337"/>
      <c r="H15" s="337"/>
      <c r="I15" s="337"/>
      <c r="J15" s="74"/>
      <c r="K15" s="74"/>
      <c r="L15" s="74"/>
    </row>
    <row r="16" spans="1:12" ht="19.399999999999999" customHeight="1" thickBot="1" x14ac:dyDescent="0.3">
      <c r="A16" s="337" t="s">
        <v>904</v>
      </c>
      <c r="B16" s="337"/>
      <c r="C16" s="337"/>
      <c r="D16" s="337"/>
      <c r="E16" s="337"/>
      <c r="F16" s="337"/>
      <c r="G16" s="337"/>
      <c r="H16" s="337"/>
      <c r="I16" s="337"/>
      <c r="J16" s="337"/>
      <c r="K16" s="337"/>
      <c r="L16" s="337"/>
    </row>
    <row r="17" spans="1:12" ht="36" customHeight="1" thickBot="1" x14ac:dyDescent="0.3">
      <c r="A17" s="177" t="s">
        <v>451</v>
      </c>
      <c r="B17" s="177" t="s">
        <v>449</v>
      </c>
      <c r="C17" s="177" t="s">
        <v>452</v>
      </c>
      <c r="D17" s="166"/>
      <c r="E17" s="166"/>
      <c r="F17" s="166"/>
      <c r="G17" s="166"/>
      <c r="H17" s="166"/>
      <c r="I17" s="166"/>
      <c r="J17" s="74"/>
      <c r="K17" s="74"/>
      <c r="L17" s="74"/>
    </row>
    <row r="18" spans="1:12" ht="13" thickBot="1" x14ac:dyDescent="0.3">
      <c r="A18" s="167">
        <v>1</v>
      </c>
      <c r="B18" s="167" t="s">
        <v>444</v>
      </c>
      <c r="C18" s="168" t="s">
        <v>453</v>
      </c>
      <c r="D18" s="166"/>
      <c r="E18" s="166"/>
      <c r="F18" s="166"/>
      <c r="G18" s="166"/>
      <c r="H18" s="166"/>
      <c r="I18" s="166"/>
      <c r="J18" s="74"/>
      <c r="K18" s="74"/>
      <c r="L18" s="74"/>
    </row>
    <row r="19" spans="1:12" ht="13" thickBot="1" x14ac:dyDescent="0.3">
      <c r="A19" s="167">
        <v>2</v>
      </c>
      <c r="B19" s="167" t="s">
        <v>442</v>
      </c>
      <c r="C19" s="168" t="s">
        <v>905</v>
      </c>
      <c r="D19" s="166"/>
      <c r="E19" s="166"/>
      <c r="F19" s="166"/>
      <c r="G19" s="166"/>
      <c r="H19" s="166"/>
      <c r="I19" s="166"/>
      <c r="J19" s="74"/>
      <c r="K19" s="74"/>
      <c r="L19" s="74"/>
    </row>
    <row r="20" spans="1:12" ht="13" thickBot="1" x14ac:dyDescent="0.3">
      <c r="A20" s="167">
        <v>3</v>
      </c>
      <c r="B20" s="167" t="s">
        <v>454</v>
      </c>
      <c r="C20" s="168" t="s">
        <v>455</v>
      </c>
      <c r="D20" s="166"/>
      <c r="E20" s="166"/>
      <c r="F20" s="166"/>
      <c r="G20" s="166"/>
      <c r="H20" s="166"/>
      <c r="I20" s="166"/>
      <c r="J20" s="74"/>
      <c r="K20" s="74"/>
      <c r="L20" s="74"/>
    </row>
    <row r="21" spans="1:12" ht="13" thickBot="1" x14ac:dyDescent="0.3">
      <c r="A21" s="167">
        <v>4</v>
      </c>
      <c r="B21" s="167" t="s">
        <v>441</v>
      </c>
      <c r="C21" s="168" t="s">
        <v>456</v>
      </c>
      <c r="D21" s="166"/>
      <c r="E21" s="166"/>
      <c r="F21" s="166"/>
      <c r="G21" s="166"/>
      <c r="H21" s="166"/>
      <c r="I21" s="166"/>
      <c r="J21" s="74"/>
      <c r="K21" s="74"/>
      <c r="L21" s="74"/>
    </row>
    <row r="22" spans="1:12" ht="13" thickBot="1" x14ac:dyDescent="0.3">
      <c r="A22" s="167">
        <v>5</v>
      </c>
      <c r="B22" s="167" t="s">
        <v>457</v>
      </c>
      <c r="C22" s="168" t="s">
        <v>458</v>
      </c>
      <c r="D22" s="166"/>
      <c r="E22" s="166"/>
      <c r="F22" s="166"/>
      <c r="G22" s="166"/>
      <c r="H22" s="166"/>
      <c r="I22" s="166"/>
      <c r="J22" s="74"/>
      <c r="K22" s="74"/>
      <c r="L22" s="74"/>
    </row>
    <row r="23" spans="1:12" ht="16.5" customHeight="1" thickBot="1" x14ac:dyDescent="0.3">
      <c r="A23" s="167">
        <v>6</v>
      </c>
      <c r="B23" s="167" t="s">
        <v>443</v>
      </c>
      <c r="C23" s="168" t="s">
        <v>459</v>
      </c>
      <c r="D23" s="166"/>
      <c r="E23" s="166"/>
      <c r="F23" s="166"/>
      <c r="G23" s="166"/>
      <c r="H23" s="166"/>
      <c r="I23" s="166"/>
      <c r="J23" s="74"/>
      <c r="K23" s="74"/>
      <c r="L23" s="74"/>
    </row>
    <row r="24" spans="1:12" ht="15.65" customHeight="1" thickBot="1" x14ac:dyDescent="0.3">
      <c r="A24" s="167">
        <v>7</v>
      </c>
      <c r="B24" s="167" t="s">
        <v>460</v>
      </c>
      <c r="C24" s="168" t="s">
        <v>461</v>
      </c>
      <c r="D24" s="166"/>
      <c r="E24" s="166"/>
      <c r="F24" s="166"/>
      <c r="G24" s="166"/>
      <c r="H24" s="166"/>
      <c r="I24" s="166"/>
      <c r="J24" s="74"/>
      <c r="K24" s="74"/>
      <c r="L24" s="74"/>
    </row>
    <row r="25" spans="1:12" ht="15" customHeight="1" x14ac:dyDescent="0.35">
      <c r="A25" s="164" t="s">
        <v>462</v>
      </c>
      <c r="B25" s="76"/>
      <c r="C25" s="76"/>
      <c r="D25" s="76"/>
      <c r="E25" s="76"/>
      <c r="F25" s="76"/>
      <c r="G25" s="76"/>
      <c r="H25" s="76"/>
      <c r="I25" s="76"/>
      <c r="J25" s="74"/>
      <c r="K25" s="74"/>
      <c r="L25" s="74"/>
    </row>
    <row r="26" spans="1:12" x14ac:dyDescent="0.25">
      <c r="A26" s="337" t="s">
        <v>963</v>
      </c>
      <c r="B26" s="337"/>
      <c r="C26" s="337"/>
      <c r="D26" s="337"/>
      <c r="E26" s="337"/>
      <c r="F26" s="337"/>
      <c r="G26" s="337"/>
      <c r="H26" s="337"/>
      <c r="I26" s="337"/>
      <c r="J26" s="74"/>
      <c r="K26" s="74"/>
      <c r="L26" s="74"/>
    </row>
    <row r="27" spans="1:12" ht="15.5" x14ac:dyDescent="0.35">
      <c r="A27" s="164" t="s">
        <v>463</v>
      </c>
      <c r="B27" s="76"/>
      <c r="C27" s="76"/>
      <c r="D27" s="76"/>
      <c r="E27" s="76"/>
      <c r="F27" s="76"/>
      <c r="G27" s="76"/>
      <c r="H27" s="76"/>
      <c r="I27" s="76"/>
      <c r="J27" s="74"/>
      <c r="K27" s="74"/>
      <c r="L27" s="74"/>
    </row>
    <row r="28" spans="1:12" x14ac:dyDescent="0.25">
      <c r="A28" s="169" t="s">
        <v>464</v>
      </c>
      <c r="B28" s="165"/>
      <c r="C28" s="165"/>
      <c r="D28" s="165"/>
      <c r="E28" s="165"/>
      <c r="F28" s="165"/>
      <c r="G28" s="165"/>
      <c r="H28" s="165"/>
      <c r="I28" s="165"/>
      <c r="J28" s="74"/>
      <c r="K28" s="74"/>
      <c r="L28" s="74"/>
    </row>
    <row r="29" spans="1:12" x14ac:dyDescent="0.25">
      <c r="A29" s="170" t="s">
        <v>465</v>
      </c>
      <c r="B29" s="165"/>
      <c r="C29" s="165"/>
      <c r="D29" s="165"/>
      <c r="E29" s="165"/>
      <c r="F29" s="165"/>
      <c r="G29" s="165"/>
      <c r="H29" s="165"/>
      <c r="I29" s="165"/>
      <c r="J29" s="74"/>
      <c r="K29" s="74"/>
      <c r="L29" s="74"/>
    </row>
    <row r="30" spans="1:12" ht="13" x14ac:dyDescent="0.3">
      <c r="A30" s="171" t="s">
        <v>466</v>
      </c>
      <c r="B30" s="172" t="s">
        <v>1347</v>
      </c>
      <c r="C30" s="173"/>
      <c r="D30" s="173"/>
      <c r="E30" s="173"/>
      <c r="F30" s="174"/>
      <c r="G30" s="175"/>
      <c r="H30" s="173"/>
      <c r="I30" s="173"/>
      <c r="J30" s="74"/>
      <c r="K30" s="74"/>
      <c r="L30" s="74"/>
    </row>
    <row r="31" spans="1:12" ht="11.65" customHeight="1" x14ac:dyDescent="0.3">
      <c r="A31" s="171" t="s">
        <v>467</v>
      </c>
      <c r="B31" s="176" t="s">
        <v>1348</v>
      </c>
      <c r="C31" s="173"/>
      <c r="D31" s="173"/>
      <c r="E31" s="173"/>
      <c r="F31" s="174"/>
      <c r="G31" s="175"/>
      <c r="H31" s="173"/>
      <c r="I31" s="173"/>
      <c r="J31" s="74"/>
      <c r="K31" s="74"/>
      <c r="L31" s="74"/>
    </row>
    <row r="32" spans="1:12" ht="13" x14ac:dyDescent="0.3">
      <c r="A32" s="171" t="s">
        <v>1353</v>
      </c>
      <c r="B32" s="77" t="s">
        <v>1349</v>
      </c>
      <c r="C32" s="173"/>
      <c r="D32" s="173"/>
      <c r="E32" s="173"/>
      <c r="F32" s="174"/>
      <c r="G32" s="175"/>
      <c r="H32" s="173"/>
      <c r="I32" s="173"/>
      <c r="J32" s="74"/>
      <c r="K32" s="74"/>
      <c r="L32" s="74"/>
    </row>
    <row r="33" spans="1:12" ht="13" x14ac:dyDescent="0.3">
      <c r="A33" s="171"/>
      <c r="B33" s="77"/>
      <c r="C33" s="173"/>
      <c r="D33" s="173"/>
      <c r="E33" s="173"/>
      <c r="F33" s="174"/>
      <c r="G33" s="175"/>
      <c r="H33" s="173"/>
      <c r="I33" s="173"/>
      <c r="J33" s="74"/>
      <c r="K33" s="74"/>
      <c r="L33" s="74"/>
    </row>
    <row r="34" spans="1:12" ht="63" customHeight="1" x14ac:dyDescent="0.25">
      <c r="A34" s="336" t="s">
        <v>1719</v>
      </c>
      <c r="B34" s="336"/>
      <c r="C34" s="336"/>
      <c r="D34" s="336"/>
      <c r="E34" s="336"/>
      <c r="F34" s="336"/>
      <c r="G34" s="336"/>
      <c r="H34" s="336"/>
      <c r="I34" s="336"/>
      <c r="J34" s="336"/>
      <c r="K34" s="336"/>
      <c r="L34" s="336"/>
    </row>
    <row r="35" spans="1:12" ht="40.5" customHeight="1" x14ac:dyDescent="0.25">
      <c r="A35" s="336" t="s">
        <v>1350</v>
      </c>
      <c r="B35" s="336"/>
      <c r="C35" s="336"/>
      <c r="D35" s="336"/>
      <c r="E35" s="336"/>
      <c r="F35" s="336"/>
      <c r="G35" s="336"/>
      <c r="H35" s="336"/>
      <c r="I35" s="336"/>
      <c r="J35" s="336"/>
      <c r="K35" s="336"/>
      <c r="L35" s="336"/>
    </row>
    <row r="36" spans="1:12" ht="15" customHeight="1" x14ac:dyDescent="0.25">
      <c r="A36" s="336" t="s">
        <v>1351</v>
      </c>
      <c r="B36" s="336"/>
      <c r="C36" s="336"/>
      <c r="D36" s="336"/>
      <c r="E36" s="336"/>
      <c r="F36" s="336"/>
      <c r="G36" s="336"/>
      <c r="H36" s="336"/>
      <c r="I36" s="336"/>
    </row>
    <row r="37" spans="1:12" ht="26.15" customHeight="1" x14ac:dyDescent="0.25">
      <c r="A37" s="336" t="s">
        <v>1352</v>
      </c>
      <c r="B37" s="336"/>
      <c r="C37" s="336"/>
      <c r="D37" s="336"/>
      <c r="E37" s="336"/>
      <c r="F37" s="336"/>
      <c r="G37" s="336"/>
      <c r="H37" s="336"/>
      <c r="I37" s="336"/>
      <c r="J37" s="336"/>
      <c r="K37" s="336"/>
      <c r="L37" s="336"/>
    </row>
    <row r="38" spans="1:12" x14ac:dyDescent="0.25">
      <c r="A38" s="20"/>
      <c r="B38" s="20"/>
      <c r="C38" s="20"/>
      <c r="D38" s="20"/>
      <c r="E38" s="20"/>
      <c r="F38" s="20"/>
      <c r="G38" s="20"/>
      <c r="H38" s="20"/>
      <c r="I38" s="20"/>
    </row>
    <row r="39" spans="1:12" x14ac:dyDescent="0.25">
      <c r="A39" s="20"/>
      <c r="B39" s="20"/>
      <c r="C39" s="20"/>
      <c r="D39" s="20"/>
      <c r="E39" s="20"/>
      <c r="F39" s="20"/>
      <c r="G39" s="20"/>
      <c r="H39" s="20"/>
      <c r="I39" s="20"/>
    </row>
    <row r="40" spans="1:12" x14ac:dyDescent="0.25">
      <c r="A40" s="20"/>
      <c r="B40" s="20"/>
      <c r="C40" s="20"/>
      <c r="D40" s="20"/>
      <c r="E40" s="20"/>
      <c r="F40" s="20"/>
      <c r="G40" s="20"/>
      <c r="H40" s="20"/>
      <c r="I40" s="20"/>
    </row>
    <row r="41" spans="1:12" x14ac:dyDescent="0.25">
      <c r="A41" s="20"/>
      <c r="B41" s="20"/>
      <c r="C41" s="20"/>
      <c r="D41" s="20"/>
      <c r="E41" s="20"/>
      <c r="F41" s="20"/>
      <c r="G41" s="20"/>
      <c r="H41" s="20"/>
      <c r="I41" s="20"/>
    </row>
    <row r="42" spans="1:12" x14ac:dyDescent="0.25">
      <c r="A42" s="20"/>
      <c r="B42" s="20"/>
      <c r="C42" s="20"/>
      <c r="D42" s="20"/>
      <c r="E42" s="20"/>
      <c r="F42" s="20"/>
      <c r="G42" s="20"/>
      <c r="H42" s="20"/>
      <c r="I42" s="20"/>
    </row>
    <row r="43" spans="1:12" x14ac:dyDescent="0.25">
      <c r="A43" s="20"/>
      <c r="B43" s="20"/>
      <c r="C43" s="20"/>
      <c r="D43" s="20"/>
      <c r="E43" s="20"/>
      <c r="F43" s="20"/>
      <c r="G43" s="20"/>
      <c r="H43" s="20"/>
      <c r="I43" s="20"/>
    </row>
    <row r="44" spans="1:12" x14ac:dyDescent="0.25">
      <c r="A44" s="20"/>
      <c r="B44" s="20"/>
      <c r="C44" s="20"/>
      <c r="D44" s="20"/>
      <c r="E44" s="20"/>
      <c r="F44" s="20"/>
      <c r="G44" s="20"/>
      <c r="H44" s="20"/>
      <c r="I44" s="20"/>
    </row>
    <row r="45" spans="1:12" x14ac:dyDescent="0.25">
      <c r="A45" s="20"/>
      <c r="B45" s="20"/>
      <c r="C45" s="20"/>
      <c r="D45" s="20"/>
      <c r="E45" s="20"/>
      <c r="F45" s="20"/>
      <c r="G45" s="20"/>
      <c r="H45" s="20"/>
      <c r="I45" s="20"/>
    </row>
    <row r="46" spans="1:12" x14ac:dyDescent="0.25">
      <c r="A46" s="20"/>
      <c r="B46" s="20"/>
      <c r="C46" s="20"/>
      <c r="D46" s="20"/>
      <c r="E46" s="20"/>
      <c r="F46" s="20"/>
      <c r="G46" s="20"/>
      <c r="H46" s="20"/>
      <c r="I46" s="20"/>
    </row>
    <row r="47" spans="1:12" x14ac:dyDescent="0.25">
      <c r="A47" s="20"/>
      <c r="B47" s="20"/>
      <c r="C47" s="20"/>
      <c r="D47" s="20"/>
      <c r="E47" s="20"/>
      <c r="F47" s="20"/>
      <c r="G47" s="20"/>
      <c r="H47" s="20"/>
      <c r="I47" s="20"/>
    </row>
    <row r="48" spans="1:12" x14ac:dyDescent="0.25">
      <c r="A48" s="20"/>
      <c r="B48" s="20"/>
      <c r="C48" s="20"/>
      <c r="D48" s="20"/>
      <c r="E48" s="20"/>
      <c r="F48" s="20"/>
      <c r="G48" s="20"/>
      <c r="H48" s="20"/>
      <c r="I48" s="20"/>
    </row>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0" customFormat="1" x14ac:dyDescent="0.25"/>
    <row r="74" s="20" customFormat="1" x14ac:dyDescent="0.25"/>
    <row r="75" s="20" customFormat="1" x14ac:dyDescent="0.25"/>
    <row r="76" s="20" customFormat="1" x14ac:dyDescent="0.25"/>
    <row r="77" s="20" customFormat="1" x14ac:dyDescent="0.25"/>
    <row r="78" s="20" customFormat="1" x14ac:dyDescent="0.25"/>
    <row r="79" s="20" customFormat="1" x14ac:dyDescent="0.25"/>
    <row r="80" s="20" customFormat="1" x14ac:dyDescent="0.25"/>
    <row r="81" spans="6:7" x14ac:dyDescent="0.25">
      <c r="F81" s="71"/>
      <c r="G81" s="72"/>
    </row>
    <row r="82" spans="6:7" x14ac:dyDescent="0.25">
      <c r="F82" s="71"/>
      <c r="G82" s="72"/>
    </row>
    <row r="83" spans="6:7" x14ac:dyDescent="0.25">
      <c r="F83" s="71"/>
      <c r="G83" s="72"/>
    </row>
    <row r="84" spans="6:7" x14ac:dyDescent="0.25">
      <c r="F84" s="71"/>
      <c r="G84" s="72"/>
    </row>
    <row r="85" spans="6:7" x14ac:dyDescent="0.25">
      <c r="F85" s="71"/>
      <c r="G85" s="72"/>
    </row>
    <row r="86" spans="6:7" x14ac:dyDescent="0.25">
      <c r="F86" s="71"/>
      <c r="G86" s="72"/>
    </row>
    <row r="87" spans="6:7" x14ac:dyDescent="0.25">
      <c r="F87" s="71"/>
      <c r="G87" s="72"/>
    </row>
    <row r="88" spans="6:7" x14ac:dyDescent="0.25">
      <c r="F88" s="71"/>
      <c r="G88" s="72"/>
    </row>
  </sheetData>
  <sheetProtection algorithmName="SHA-512" hashValue="e8DrtD+ustZBq6iDhuNxgSZbWDTO1nT+W6mFZYMtdjZVxHrk1w7maSK0YkA2fFhTR6Gsd4esXPNZYzKudEy39w==" saltValue="gofi52k/cetWFwKB9G8GdQ==" spinCount="100000" sheet="1" objects="1" scenarios="1"/>
  <mergeCells count="15">
    <mergeCell ref="A3:I3"/>
    <mergeCell ref="A6:I6"/>
    <mergeCell ref="A12:I12"/>
    <mergeCell ref="A15:I15"/>
    <mergeCell ref="A26:I26"/>
    <mergeCell ref="A8:L8"/>
    <mergeCell ref="A34:L34"/>
    <mergeCell ref="A35:L35"/>
    <mergeCell ref="A37:L37"/>
    <mergeCell ref="A9:L9"/>
    <mergeCell ref="A10:L10"/>
    <mergeCell ref="A13:L13"/>
    <mergeCell ref="A14:L14"/>
    <mergeCell ref="A16:L16"/>
    <mergeCell ref="A36:I36"/>
  </mergeCells>
  <hyperlinks>
    <hyperlink ref="B31" r:id="rId1" display="www.wealthtrac.com.au" xr:uid="{EB2701B2-5829-4ED8-B0B7-EB23A5161467}"/>
    <hyperlink ref="B32" r:id="rId2" xr:uid="{EC9CAA0C-2D86-46EC-BAB4-201A2933C47A}"/>
  </hyperlinks>
  <printOptions horizontalCentered="1"/>
  <pageMargins left="0.35433070866141736" right="0.35433070866141736" top="0.78740157480314965" bottom="0.78740157480314965" header="0.51181102362204722" footer="0.51181102362204722"/>
  <pageSetup paperSize="8" scale="5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HT474"/>
  <sheetViews>
    <sheetView showGridLines="0" tabSelected="1" zoomScaleNormal="100" workbookViewId="0">
      <selection activeCell="I12" sqref="I12"/>
    </sheetView>
  </sheetViews>
  <sheetFormatPr defaultRowHeight="12.5" x14ac:dyDescent="0.25"/>
  <cols>
    <col min="1" max="1" width="13.453125" style="7" bestFit="1" customWidth="1"/>
    <col min="2" max="2" width="58.54296875" style="34" customWidth="1"/>
    <col min="3" max="3" width="16.453125" style="2" customWidth="1"/>
    <col min="4" max="4" width="13.26953125" style="2" customWidth="1"/>
    <col min="5" max="5" width="9.26953125" style="2" customWidth="1"/>
    <col min="6" max="6" width="11.453125" style="2" customWidth="1"/>
    <col min="7" max="7" width="11.7265625" style="2" customWidth="1"/>
    <col min="8" max="8" width="7.453125" style="68" customWidth="1"/>
    <col min="9" max="9" width="16.26953125" style="1" customWidth="1"/>
    <col min="10" max="10" width="12.453125" customWidth="1"/>
  </cols>
  <sheetData>
    <row r="1" spans="1:228" ht="18" x14ac:dyDescent="0.4">
      <c r="A1" s="95" t="s">
        <v>1845</v>
      </c>
      <c r="B1" s="96"/>
      <c r="C1" s="97"/>
      <c r="D1" s="97"/>
      <c r="E1" s="97"/>
      <c r="F1" s="97"/>
      <c r="G1" s="97"/>
      <c r="H1" s="98"/>
      <c r="I1" s="99"/>
    </row>
    <row r="2" spans="1:228" ht="15" customHeight="1" x14ac:dyDescent="0.3">
      <c r="A2" s="100" t="s">
        <v>956</v>
      </c>
      <c r="B2" s="94"/>
      <c r="C2" s="78"/>
      <c r="D2" s="78"/>
      <c r="E2" s="78"/>
      <c r="F2" s="78"/>
      <c r="G2" s="78"/>
      <c r="H2" s="64"/>
      <c r="I2" s="101"/>
    </row>
    <row r="3" spans="1:228" ht="7.5" customHeight="1" x14ac:dyDescent="0.3">
      <c r="A3" s="100"/>
      <c r="B3" s="94"/>
      <c r="C3" s="78"/>
      <c r="D3" s="78"/>
      <c r="E3" s="78"/>
      <c r="F3" s="78"/>
      <c r="G3" s="78"/>
      <c r="H3" s="64"/>
      <c r="I3" s="101"/>
    </row>
    <row r="4" spans="1:228" ht="15.5" x14ac:dyDescent="0.35">
      <c r="A4" s="128" t="s">
        <v>875</v>
      </c>
      <c r="B4" s="94"/>
      <c r="C4" s="129"/>
      <c r="D4" s="129"/>
      <c r="E4" s="129"/>
      <c r="F4" s="129"/>
      <c r="G4" s="129"/>
      <c r="H4" s="130"/>
      <c r="I4" s="127"/>
    </row>
    <row r="5" spans="1:228" s="3" customFormat="1" ht="62.65" customHeight="1" thickBot="1" x14ac:dyDescent="0.35">
      <c r="A5" s="157" t="s">
        <v>238</v>
      </c>
      <c r="B5" s="158" t="s">
        <v>806</v>
      </c>
      <c r="C5" s="159" t="s">
        <v>1711</v>
      </c>
      <c r="D5" s="159" t="s">
        <v>1712</v>
      </c>
      <c r="E5" s="159" t="s">
        <v>1713</v>
      </c>
      <c r="F5" s="159" t="s">
        <v>1714</v>
      </c>
      <c r="G5" s="159" t="s">
        <v>1715</v>
      </c>
      <c r="H5" s="160" t="s">
        <v>345</v>
      </c>
      <c r="I5" s="157" t="s">
        <v>346</v>
      </c>
    </row>
    <row r="6" spans="1:228" s="3" customFormat="1" ht="15" customHeight="1" thickBot="1" x14ac:dyDescent="0.35">
      <c r="A6" s="122"/>
      <c r="B6" s="123" t="s">
        <v>1304</v>
      </c>
      <c r="C6" s="122"/>
      <c r="D6" s="122"/>
      <c r="E6" s="122"/>
      <c r="F6" s="122"/>
      <c r="G6" s="122"/>
      <c r="H6" s="124"/>
      <c r="I6" s="125"/>
    </row>
    <row r="7" spans="1:228" s="3" customFormat="1" ht="15" customHeight="1" x14ac:dyDescent="0.3">
      <c r="A7" s="262" t="s">
        <v>1305</v>
      </c>
      <c r="B7" s="273" t="s">
        <v>1319</v>
      </c>
      <c r="C7" s="275">
        <v>5.5999999999999999E-3</v>
      </c>
      <c r="D7" s="331">
        <v>0.02</v>
      </c>
      <c r="E7" s="276">
        <v>1.1000000000000001E-3</v>
      </c>
      <c r="F7" s="331">
        <v>0.01</v>
      </c>
      <c r="G7" s="331">
        <v>0.06</v>
      </c>
      <c r="H7" s="277">
        <v>3</v>
      </c>
      <c r="I7" s="278" t="s">
        <v>454</v>
      </c>
    </row>
    <row r="8" spans="1:228" s="3" customFormat="1" ht="15" customHeight="1" thickBot="1" x14ac:dyDescent="0.35">
      <c r="A8" s="262" t="s">
        <v>46</v>
      </c>
      <c r="B8" s="273" t="s">
        <v>1848</v>
      </c>
      <c r="C8" s="275">
        <v>9.1999999999999998E-3</v>
      </c>
      <c r="D8" s="331">
        <v>7.0000000000000007E-2</v>
      </c>
      <c r="E8" s="276">
        <v>1E-3</v>
      </c>
      <c r="F8" s="331">
        <v>0.01</v>
      </c>
      <c r="G8" s="331">
        <v>0.01</v>
      </c>
      <c r="H8" s="277">
        <v>4</v>
      </c>
      <c r="I8" s="278" t="s">
        <v>441</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row>
    <row r="9" spans="1:228" s="3" customFormat="1" ht="15" customHeight="1" thickBot="1" x14ac:dyDescent="0.35">
      <c r="A9" s="263"/>
      <c r="B9" s="274" t="s">
        <v>362</v>
      </c>
      <c r="C9" s="263"/>
      <c r="D9" s="263"/>
      <c r="E9" s="263"/>
      <c r="F9" s="263"/>
      <c r="G9" s="263"/>
      <c r="H9" s="279"/>
      <c r="I9" s="280"/>
    </row>
    <row r="10" spans="1:228" s="3" customFormat="1" ht="15" customHeight="1" x14ac:dyDescent="0.3">
      <c r="A10" s="262" t="s">
        <v>15</v>
      </c>
      <c r="B10" s="273" t="s">
        <v>1226</v>
      </c>
      <c r="C10" s="275">
        <v>7.6E-3</v>
      </c>
      <c r="D10" s="331">
        <v>0</v>
      </c>
      <c r="E10" s="276">
        <v>2E-3</v>
      </c>
      <c r="F10" s="331">
        <v>0.03</v>
      </c>
      <c r="G10" s="331">
        <v>0.06</v>
      </c>
      <c r="H10" s="277">
        <v>5</v>
      </c>
      <c r="I10" s="278" t="s">
        <v>1849</v>
      </c>
    </row>
    <row r="11" spans="1:228" s="3" customFormat="1" ht="15" customHeight="1" x14ac:dyDescent="0.3">
      <c r="A11" s="262" t="s">
        <v>1318</v>
      </c>
      <c r="B11" s="273" t="s">
        <v>1320</v>
      </c>
      <c r="C11" s="275">
        <v>7.9000000000000008E-3</v>
      </c>
      <c r="D11" s="331">
        <v>0.03</v>
      </c>
      <c r="E11" s="276">
        <v>1.2999999999999999E-3</v>
      </c>
      <c r="F11" s="331">
        <v>0.04</v>
      </c>
      <c r="G11" s="331">
        <v>0.08</v>
      </c>
      <c r="H11" s="277">
        <v>4</v>
      </c>
      <c r="I11" s="278" t="s">
        <v>441</v>
      </c>
    </row>
    <row r="12" spans="1:228" s="3" customFormat="1" ht="15" customHeight="1" x14ac:dyDescent="0.3">
      <c r="A12" s="262" t="s">
        <v>1311</v>
      </c>
      <c r="B12" s="273" t="s">
        <v>1321</v>
      </c>
      <c r="C12" s="275">
        <v>4.0000000000000001E-3</v>
      </c>
      <c r="D12" s="331">
        <v>0</v>
      </c>
      <c r="E12" s="276">
        <v>7.000000000000001E-4</v>
      </c>
      <c r="F12" s="331">
        <v>0.05</v>
      </c>
      <c r="G12" s="331">
        <v>0.08</v>
      </c>
      <c r="H12" s="277">
        <v>4</v>
      </c>
      <c r="I12" s="278" t="s">
        <v>441</v>
      </c>
    </row>
    <row r="13" spans="1:228" s="3" customFormat="1" ht="15" customHeight="1" x14ac:dyDescent="0.3">
      <c r="A13" s="262" t="s">
        <v>225</v>
      </c>
      <c r="B13" s="273" t="s">
        <v>1354</v>
      </c>
      <c r="C13" s="275">
        <v>8.6000000000000017E-3</v>
      </c>
      <c r="D13" s="331">
        <v>0.05</v>
      </c>
      <c r="E13" s="276">
        <v>2E-3</v>
      </c>
      <c r="F13" s="331">
        <v>0.02</v>
      </c>
      <c r="G13" s="331">
        <v>0.06</v>
      </c>
      <c r="H13" s="277">
        <v>4</v>
      </c>
      <c r="I13" s="278" t="s">
        <v>441</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row>
    <row r="14" spans="1:228" s="3" customFormat="1" ht="15" customHeight="1" x14ac:dyDescent="0.3">
      <c r="A14" s="262" t="s">
        <v>271</v>
      </c>
      <c r="B14" s="273" t="s">
        <v>1850</v>
      </c>
      <c r="C14" s="275">
        <v>1.0100000000000001E-2</v>
      </c>
      <c r="D14" s="331">
        <v>0.11</v>
      </c>
      <c r="E14" s="276">
        <v>5.9999999999999995E-4</v>
      </c>
      <c r="F14" s="331">
        <v>0.01</v>
      </c>
      <c r="G14" s="331">
        <v>0.02</v>
      </c>
      <c r="H14" s="277">
        <v>4</v>
      </c>
      <c r="I14" s="278" t="s">
        <v>441</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row>
    <row r="15" spans="1:228" s="11" customFormat="1" ht="15" customHeight="1" x14ac:dyDescent="0.3">
      <c r="A15" s="262" t="s">
        <v>0</v>
      </c>
      <c r="B15" s="273" t="s">
        <v>1021</v>
      </c>
      <c r="C15" s="275">
        <v>8.3000000000000001E-3</v>
      </c>
      <c r="D15" s="331">
        <v>0</v>
      </c>
      <c r="E15" s="276">
        <v>1.6999999999999999E-3</v>
      </c>
      <c r="F15" s="331">
        <v>0.22</v>
      </c>
      <c r="G15" s="331">
        <v>0.28000000000000003</v>
      </c>
      <c r="H15" s="277">
        <v>4</v>
      </c>
      <c r="I15" s="278" t="s">
        <v>441</v>
      </c>
      <c r="J15" s="3"/>
      <c r="K15" s="10"/>
      <c r="L15" s="10"/>
      <c r="M15" s="10"/>
    </row>
    <row r="16" spans="1:228" s="10" customFormat="1" ht="15" customHeight="1" x14ac:dyDescent="0.3">
      <c r="A16" s="262" t="s">
        <v>384</v>
      </c>
      <c r="B16" s="273" t="s">
        <v>1851</v>
      </c>
      <c r="C16" s="275">
        <v>0.01</v>
      </c>
      <c r="D16" s="331">
        <v>0</v>
      </c>
      <c r="E16" s="276">
        <v>0</v>
      </c>
      <c r="F16" s="331">
        <v>7.0000000000000007E-2</v>
      </c>
      <c r="G16" s="331">
        <v>0.11</v>
      </c>
      <c r="H16" s="277">
        <v>5</v>
      </c>
      <c r="I16" s="278" t="s">
        <v>1849</v>
      </c>
      <c r="J16" s="3"/>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row>
    <row r="17" spans="1:228" s="10" customFormat="1" ht="15" customHeight="1" x14ac:dyDescent="0.3">
      <c r="A17" s="262" t="s">
        <v>303</v>
      </c>
      <c r="B17" s="273" t="s">
        <v>419</v>
      </c>
      <c r="C17" s="275">
        <v>7.1999999999999998E-3</v>
      </c>
      <c r="D17" s="331">
        <v>0.01</v>
      </c>
      <c r="E17" s="276">
        <v>3.3999999999999998E-3</v>
      </c>
      <c r="F17" s="331">
        <v>0</v>
      </c>
      <c r="G17" s="331">
        <v>0.05</v>
      </c>
      <c r="H17" s="277">
        <v>4</v>
      </c>
      <c r="I17" s="278" t="s">
        <v>441</v>
      </c>
      <c r="J17" s="3"/>
    </row>
    <row r="18" spans="1:228" s="10" customFormat="1" ht="15" customHeight="1" x14ac:dyDescent="0.3">
      <c r="A18" s="262" t="s">
        <v>1271</v>
      </c>
      <c r="B18" s="273" t="s">
        <v>1272</v>
      </c>
      <c r="C18" s="275">
        <v>7.1999999999999998E-3</v>
      </c>
      <c r="D18" s="331">
        <v>0.01</v>
      </c>
      <c r="E18" s="276">
        <v>3.3999999999999998E-3</v>
      </c>
      <c r="F18" s="331">
        <v>0</v>
      </c>
      <c r="G18" s="331">
        <v>5</v>
      </c>
      <c r="H18" s="277">
        <v>4</v>
      </c>
      <c r="I18" s="278" t="s">
        <v>441</v>
      </c>
      <c r="J18" s="3"/>
    </row>
    <row r="19" spans="1:228" s="10" customFormat="1" ht="15" customHeight="1" x14ac:dyDescent="0.3">
      <c r="A19" s="262" t="s">
        <v>385</v>
      </c>
      <c r="B19" s="273" t="s">
        <v>383</v>
      </c>
      <c r="C19" s="275">
        <v>8.4999999999999989E-3</v>
      </c>
      <c r="D19" s="331">
        <v>0.01</v>
      </c>
      <c r="E19" s="276">
        <v>3.5999999999999999E-3</v>
      </c>
      <c r="F19" s="331">
        <v>0</v>
      </c>
      <c r="G19" s="331">
        <v>0</v>
      </c>
      <c r="H19" s="277">
        <v>5</v>
      </c>
      <c r="I19" s="278" t="s">
        <v>1849</v>
      </c>
      <c r="J19" s="3"/>
    </row>
    <row r="20" spans="1:228" s="10" customFormat="1" ht="15" customHeight="1" x14ac:dyDescent="0.3">
      <c r="A20" s="262" t="s">
        <v>105</v>
      </c>
      <c r="B20" s="273" t="s">
        <v>420</v>
      </c>
      <c r="C20" s="275">
        <v>8.0999999999999996E-3</v>
      </c>
      <c r="D20" s="331">
        <v>0.01</v>
      </c>
      <c r="E20" s="276">
        <v>3.3999999999999998E-3</v>
      </c>
      <c r="F20" s="331">
        <v>0</v>
      </c>
      <c r="G20" s="331">
        <v>0.03</v>
      </c>
      <c r="H20" s="277">
        <v>4</v>
      </c>
      <c r="I20" s="278" t="s">
        <v>441</v>
      </c>
      <c r="J20" s="3"/>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row>
    <row r="21" spans="1:228" s="10" customFormat="1" ht="15" customHeight="1" x14ac:dyDescent="0.3">
      <c r="A21" s="262" t="s">
        <v>71</v>
      </c>
      <c r="B21" s="273" t="s">
        <v>70</v>
      </c>
      <c r="C21" s="275">
        <v>9.0000000000000011E-3</v>
      </c>
      <c r="D21" s="331">
        <v>0</v>
      </c>
      <c r="E21" s="276">
        <v>3.0000000000000001E-3</v>
      </c>
      <c r="F21" s="331">
        <v>0.05</v>
      </c>
      <c r="G21" s="331">
        <v>0.11</v>
      </c>
      <c r="H21" s="277">
        <v>5</v>
      </c>
      <c r="I21" s="278" t="s">
        <v>1849</v>
      </c>
      <c r="J21" s="3"/>
    </row>
    <row r="22" spans="1:228" s="10" customFormat="1" ht="15" customHeight="1" x14ac:dyDescent="0.3">
      <c r="A22" s="262" t="s">
        <v>186</v>
      </c>
      <c r="B22" s="273" t="s">
        <v>185</v>
      </c>
      <c r="C22" s="275">
        <v>2.8999999999999998E-3</v>
      </c>
      <c r="D22" s="331">
        <v>0</v>
      </c>
      <c r="E22" s="276">
        <v>2E-3</v>
      </c>
      <c r="F22" s="331">
        <v>0</v>
      </c>
      <c r="G22" s="331">
        <v>0.02</v>
      </c>
      <c r="H22" s="277">
        <v>5</v>
      </c>
      <c r="I22" s="278" t="s">
        <v>1849</v>
      </c>
      <c r="J22" s="3"/>
    </row>
    <row r="23" spans="1:228" s="10" customFormat="1" ht="15" customHeight="1" thickBot="1" x14ac:dyDescent="0.35">
      <c r="A23" s="265" t="s">
        <v>121</v>
      </c>
      <c r="B23" s="273" t="s">
        <v>437</v>
      </c>
      <c r="C23" s="275">
        <v>6.8000000000000005E-3</v>
      </c>
      <c r="D23" s="331">
        <v>0</v>
      </c>
      <c r="E23" s="276">
        <v>2E-3</v>
      </c>
      <c r="F23" s="331">
        <v>0</v>
      </c>
      <c r="G23" s="331">
        <v>0.01</v>
      </c>
      <c r="H23" s="277">
        <v>4</v>
      </c>
      <c r="I23" s="278" t="s">
        <v>441</v>
      </c>
      <c r="J23" s="3"/>
    </row>
    <row r="24" spans="1:228" s="3" customFormat="1" ht="15" customHeight="1" thickBot="1" x14ac:dyDescent="0.35">
      <c r="A24" s="263"/>
      <c r="B24" s="274" t="s">
        <v>201</v>
      </c>
      <c r="C24" s="263"/>
      <c r="D24" s="263"/>
      <c r="E24" s="263"/>
      <c r="F24" s="263"/>
      <c r="G24" s="263"/>
      <c r="H24" s="279"/>
      <c r="I24" s="280"/>
    </row>
    <row r="25" spans="1:228" s="3" customFormat="1" ht="15" customHeight="1" x14ac:dyDescent="0.3">
      <c r="A25" s="264" t="s">
        <v>4</v>
      </c>
      <c r="B25" s="273" t="s">
        <v>1852</v>
      </c>
      <c r="C25" s="275">
        <v>9.300000000000001E-3</v>
      </c>
      <c r="D25" s="331">
        <v>0</v>
      </c>
      <c r="E25" s="276">
        <v>6.4999999999999988E-3</v>
      </c>
      <c r="F25" s="331">
        <v>0</v>
      </c>
      <c r="G25" s="331">
        <v>0.02</v>
      </c>
      <c r="H25" s="277">
        <v>6</v>
      </c>
      <c r="I25" s="278" t="s">
        <v>443</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row>
    <row r="26" spans="1:228" s="10" customFormat="1" ht="15" customHeight="1" x14ac:dyDescent="0.3">
      <c r="A26" s="262" t="s">
        <v>127</v>
      </c>
      <c r="B26" s="273" t="s">
        <v>236</v>
      </c>
      <c r="C26" s="275">
        <v>1.24E-2</v>
      </c>
      <c r="D26" s="331">
        <v>1.04</v>
      </c>
      <c r="E26" s="276">
        <v>6.0000000000000001E-3</v>
      </c>
      <c r="F26" s="331">
        <v>0.19</v>
      </c>
      <c r="G26" s="331">
        <v>0.3</v>
      </c>
      <c r="H26" s="277">
        <v>6</v>
      </c>
      <c r="I26" s="278" t="s">
        <v>443</v>
      </c>
      <c r="J26" s="3"/>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row>
    <row r="27" spans="1:228" s="10" customFormat="1" ht="15" customHeight="1" x14ac:dyDescent="0.3">
      <c r="A27" s="262" t="s">
        <v>221</v>
      </c>
      <c r="B27" s="273" t="s">
        <v>1227</v>
      </c>
      <c r="C27" s="275">
        <v>8.6E-3</v>
      </c>
      <c r="D27" s="331">
        <v>0</v>
      </c>
      <c r="E27" s="276">
        <v>3.0000000000000001E-3</v>
      </c>
      <c r="F27" s="331">
        <v>0.06</v>
      </c>
      <c r="G27" s="331">
        <v>0.09</v>
      </c>
      <c r="H27" s="277">
        <v>6</v>
      </c>
      <c r="I27" s="278" t="s">
        <v>443</v>
      </c>
      <c r="J27" s="3"/>
    </row>
    <row r="28" spans="1:228" s="10" customFormat="1" ht="15" customHeight="1" x14ac:dyDescent="0.3">
      <c r="A28" s="262" t="s">
        <v>1302</v>
      </c>
      <c r="B28" s="273" t="s">
        <v>1322</v>
      </c>
      <c r="C28" s="275">
        <v>9.1000000000000004E-3</v>
      </c>
      <c r="D28" s="331">
        <v>0.06</v>
      </c>
      <c r="E28" s="276">
        <v>1.6000000000000001E-3</v>
      </c>
      <c r="F28" s="331">
        <v>0.06</v>
      </c>
      <c r="G28" s="331">
        <v>0.1</v>
      </c>
      <c r="H28" s="277">
        <v>5</v>
      </c>
      <c r="I28" s="278" t="s">
        <v>1849</v>
      </c>
      <c r="J28" s="3"/>
    </row>
    <row r="29" spans="1:228" s="10" customFormat="1" ht="15" customHeight="1" x14ac:dyDescent="0.3">
      <c r="A29" s="267" t="s">
        <v>1301</v>
      </c>
      <c r="B29" s="273" t="s">
        <v>1323</v>
      </c>
      <c r="C29" s="275">
        <v>4.5000000000000005E-3</v>
      </c>
      <c r="D29" s="331">
        <v>0</v>
      </c>
      <c r="E29" s="276">
        <v>1E-3</v>
      </c>
      <c r="F29" s="331">
        <v>0.04</v>
      </c>
      <c r="G29" s="331">
        <v>0.08</v>
      </c>
      <c r="H29" s="277">
        <v>5</v>
      </c>
      <c r="I29" s="278" t="s">
        <v>1849</v>
      </c>
      <c r="J29" s="3"/>
    </row>
    <row r="30" spans="1:228" s="10" customFormat="1" ht="15" customHeight="1" x14ac:dyDescent="0.3">
      <c r="A30" s="262" t="s">
        <v>226</v>
      </c>
      <c r="B30" s="273" t="s">
        <v>1355</v>
      </c>
      <c r="C30" s="275">
        <v>9.2999999999999992E-3</v>
      </c>
      <c r="D30" s="331">
        <v>0.06</v>
      </c>
      <c r="E30" s="276">
        <v>2E-3</v>
      </c>
      <c r="F30" s="331">
        <v>0.02</v>
      </c>
      <c r="G30" s="331">
        <v>0.06</v>
      </c>
      <c r="H30" s="277">
        <v>5</v>
      </c>
      <c r="I30" s="278" t="s">
        <v>1849</v>
      </c>
      <c r="J30" s="3"/>
    </row>
    <row r="31" spans="1:228" s="3" customFormat="1" ht="15" customHeight="1" x14ac:dyDescent="0.3">
      <c r="A31" s="262" t="s">
        <v>47</v>
      </c>
      <c r="B31" s="273" t="s">
        <v>1853</v>
      </c>
      <c r="C31" s="275">
        <v>1.3599999999999999E-2</v>
      </c>
      <c r="D31" s="331">
        <v>0.15</v>
      </c>
      <c r="E31" s="276">
        <v>5.9999999999999995E-4</v>
      </c>
      <c r="F31" s="331">
        <v>0.02</v>
      </c>
      <c r="G31" s="331">
        <v>0.02</v>
      </c>
      <c r="H31" s="277">
        <v>5</v>
      </c>
      <c r="I31" s="278" t="s">
        <v>1849</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row>
    <row r="32" spans="1:228" s="10" customFormat="1" ht="15" customHeight="1" x14ac:dyDescent="0.3">
      <c r="A32" s="262" t="s">
        <v>275</v>
      </c>
      <c r="B32" s="273" t="s">
        <v>1854</v>
      </c>
      <c r="C32" s="275">
        <v>1.1299999999999999E-2</v>
      </c>
      <c r="D32" s="331">
        <v>0.15</v>
      </c>
      <c r="E32" s="276">
        <v>5.9999999999999995E-4</v>
      </c>
      <c r="F32" s="331">
        <v>0.02</v>
      </c>
      <c r="G32" s="331">
        <v>0.03</v>
      </c>
      <c r="H32" s="277">
        <v>5</v>
      </c>
      <c r="I32" s="278" t="s">
        <v>1849</v>
      </c>
      <c r="J32" s="3"/>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row>
    <row r="33" spans="1:228" s="10" customFormat="1" ht="15" customHeight="1" x14ac:dyDescent="0.3">
      <c r="A33" s="262" t="s">
        <v>1</v>
      </c>
      <c r="B33" s="273" t="s">
        <v>1022</v>
      </c>
      <c r="C33" s="275">
        <v>8.8000000000000005E-3</v>
      </c>
      <c r="D33" s="331">
        <v>0</v>
      </c>
      <c r="E33" s="276">
        <v>2.5000000000000001E-3</v>
      </c>
      <c r="F33" s="331">
        <v>0.2</v>
      </c>
      <c r="G33" s="331">
        <v>0.27</v>
      </c>
      <c r="H33" s="277">
        <v>5</v>
      </c>
      <c r="I33" s="278" t="s">
        <v>1849</v>
      </c>
      <c r="J33" s="3"/>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row>
    <row r="34" spans="1:228" s="10" customFormat="1" ht="15" customHeight="1" x14ac:dyDescent="0.3">
      <c r="A34" s="262" t="s">
        <v>1648</v>
      </c>
      <c r="B34" s="273" t="s">
        <v>1855</v>
      </c>
      <c r="C34" s="275">
        <v>9.7999999999999997E-3</v>
      </c>
      <c r="D34" s="331">
        <v>0</v>
      </c>
      <c r="E34" s="276">
        <v>0</v>
      </c>
      <c r="F34" s="331">
        <v>0.06</v>
      </c>
      <c r="G34" s="331">
        <v>0.12</v>
      </c>
      <c r="H34" s="277">
        <v>4</v>
      </c>
      <c r="I34" s="278" t="s">
        <v>441</v>
      </c>
      <c r="J34" s="3"/>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row>
    <row r="35" spans="1:228" s="3" customFormat="1" ht="15" customHeight="1" x14ac:dyDescent="0.3">
      <c r="A35" s="262" t="s">
        <v>305</v>
      </c>
      <c r="B35" s="273" t="s">
        <v>421</v>
      </c>
      <c r="C35" s="275">
        <v>8.2000000000000007E-3</v>
      </c>
      <c r="D35" s="331">
        <v>0.01</v>
      </c>
      <c r="E35" s="276">
        <v>3.4999999999999996E-3</v>
      </c>
      <c r="F35" s="331">
        <v>0.02</v>
      </c>
      <c r="G35" s="331">
        <v>0.08</v>
      </c>
      <c r="H35" s="277">
        <v>5</v>
      </c>
      <c r="I35" s="278" t="s">
        <v>1849</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row>
    <row r="36" spans="1:228" s="3" customFormat="1" ht="15" customHeight="1" x14ac:dyDescent="0.3">
      <c r="A36" s="262" t="s">
        <v>1273</v>
      </c>
      <c r="B36" s="273" t="s">
        <v>1274</v>
      </c>
      <c r="C36" s="275">
        <v>8.2000000000000007E-3</v>
      </c>
      <c r="D36" s="331">
        <v>0.01</v>
      </c>
      <c r="E36" s="276">
        <v>3.4999999999999996E-3</v>
      </c>
      <c r="F36" s="331">
        <v>1</v>
      </c>
      <c r="G36" s="331">
        <v>8</v>
      </c>
      <c r="H36" s="277">
        <v>5</v>
      </c>
      <c r="I36" s="278" t="s">
        <v>1849</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row>
    <row r="37" spans="1:228" s="3" customFormat="1" ht="15" customHeight="1" x14ac:dyDescent="0.3">
      <c r="A37" s="267" t="s">
        <v>1667</v>
      </c>
      <c r="B37" s="273" t="s">
        <v>1856</v>
      </c>
      <c r="C37" s="275">
        <v>8.7999999999999988E-3</v>
      </c>
      <c r="D37" s="331">
        <v>0.01</v>
      </c>
      <c r="E37" s="276">
        <v>4.0000000000000001E-3</v>
      </c>
      <c r="F37" s="331">
        <v>0.11</v>
      </c>
      <c r="G37" s="331">
        <v>0.19</v>
      </c>
      <c r="H37" s="277">
        <v>5</v>
      </c>
      <c r="I37" s="278" t="s">
        <v>1849</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row>
    <row r="38" spans="1:228" s="11" customFormat="1" ht="15" customHeight="1" thickBot="1" x14ac:dyDescent="0.35">
      <c r="A38" s="265" t="s">
        <v>188</v>
      </c>
      <c r="B38" s="273" t="s">
        <v>187</v>
      </c>
      <c r="C38" s="275">
        <v>2.8999999999999998E-3</v>
      </c>
      <c r="D38" s="331">
        <v>0</v>
      </c>
      <c r="E38" s="276">
        <v>2E-3</v>
      </c>
      <c r="F38" s="331">
        <v>0</v>
      </c>
      <c r="G38" s="331">
        <v>0.02</v>
      </c>
      <c r="H38" s="277">
        <v>6</v>
      </c>
      <c r="I38" s="278" t="s">
        <v>443</v>
      </c>
      <c r="J38" s="3"/>
      <c r="K38" s="10"/>
      <c r="L38" s="10"/>
      <c r="M38" s="10"/>
    </row>
    <row r="39" spans="1:228" s="3" customFormat="1" ht="15" customHeight="1" thickBot="1" x14ac:dyDescent="0.35">
      <c r="A39" s="263"/>
      <c r="B39" s="274" t="s">
        <v>202</v>
      </c>
      <c r="C39" s="263"/>
      <c r="D39" s="263"/>
      <c r="E39" s="263"/>
      <c r="F39" s="263"/>
      <c r="G39" s="263"/>
      <c r="H39" s="279"/>
      <c r="I39" s="280"/>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row>
    <row r="40" spans="1:228" s="10" customFormat="1" ht="15" customHeight="1" x14ac:dyDescent="0.3">
      <c r="A40" s="266" t="s">
        <v>20</v>
      </c>
      <c r="B40" s="273" t="s">
        <v>1857</v>
      </c>
      <c r="C40" s="275">
        <v>1.1599999999999999E-2</v>
      </c>
      <c r="D40" s="331">
        <v>0</v>
      </c>
      <c r="E40" s="276">
        <v>1.4E-3</v>
      </c>
      <c r="F40" s="331">
        <v>0.11</v>
      </c>
      <c r="G40" s="331">
        <v>0.11</v>
      </c>
      <c r="H40" s="277">
        <v>6</v>
      </c>
      <c r="I40" s="278" t="s">
        <v>443</v>
      </c>
      <c r="J40" s="3"/>
    </row>
    <row r="41" spans="1:228" s="3" customFormat="1" ht="15" customHeight="1" x14ac:dyDescent="0.3">
      <c r="A41" s="268" t="s">
        <v>83</v>
      </c>
      <c r="B41" s="273" t="s">
        <v>1858</v>
      </c>
      <c r="C41" s="275">
        <v>8.1000000000000013E-3</v>
      </c>
      <c r="D41" s="331">
        <v>0</v>
      </c>
      <c r="E41" s="276">
        <v>2E-3</v>
      </c>
      <c r="F41" s="331">
        <v>0.17</v>
      </c>
      <c r="G41" s="331">
        <v>0.22</v>
      </c>
      <c r="H41" s="277">
        <v>6</v>
      </c>
      <c r="I41" s="278" t="s">
        <v>443</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row>
    <row r="42" spans="1:228" s="10" customFormat="1" ht="15" customHeight="1" x14ac:dyDescent="0.3">
      <c r="A42" s="268" t="s">
        <v>22</v>
      </c>
      <c r="B42" s="273" t="s">
        <v>906</v>
      </c>
      <c r="C42" s="275">
        <v>9.1999999999999998E-3</v>
      </c>
      <c r="D42" s="331">
        <v>0</v>
      </c>
      <c r="E42" s="276">
        <v>2.3999999999999998E-3</v>
      </c>
      <c r="F42" s="331">
        <v>0.48</v>
      </c>
      <c r="G42" s="331">
        <v>0.53</v>
      </c>
      <c r="H42" s="277">
        <v>6</v>
      </c>
      <c r="I42" s="278" t="s">
        <v>443</v>
      </c>
      <c r="J42" s="3"/>
    </row>
    <row r="43" spans="1:228" ht="15" customHeight="1" x14ac:dyDescent="0.3">
      <c r="A43" s="268" t="s">
        <v>392</v>
      </c>
      <c r="B43" s="273" t="s">
        <v>390</v>
      </c>
      <c r="C43" s="275">
        <v>1.0999999999999999E-2</v>
      </c>
      <c r="D43" s="331">
        <v>0.04</v>
      </c>
      <c r="E43" s="276">
        <v>3.0000000000000001E-3</v>
      </c>
      <c r="F43" s="331">
        <v>0.1</v>
      </c>
      <c r="G43" s="331">
        <v>0.13</v>
      </c>
      <c r="H43" s="277">
        <v>6</v>
      </c>
      <c r="I43" s="278" t="s">
        <v>443</v>
      </c>
      <c r="J43" s="3"/>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row>
    <row r="44" spans="1:228" ht="15" customHeight="1" x14ac:dyDescent="0.3">
      <c r="A44" s="268" t="s">
        <v>851</v>
      </c>
      <c r="B44" s="273" t="s">
        <v>1859</v>
      </c>
      <c r="C44" s="275">
        <v>4.0999999999999995E-3</v>
      </c>
      <c r="D44" s="331">
        <v>0</v>
      </c>
      <c r="E44" s="276">
        <v>2E-3</v>
      </c>
      <c r="F44" s="331">
        <v>0.02</v>
      </c>
      <c r="G44" s="331">
        <v>0.05</v>
      </c>
      <c r="H44" s="277">
        <v>6</v>
      </c>
      <c r="I44" s="278" t="s">
        <v>443</v>
      </c>
      <c r="J44" s="3"/>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row>
    <row r="45" spans="1:228" ht="15" customHeight="1" x14ac:dyDescent="0.3">
      <c r="A45" s="268" t="s">
        <v>16</v>
      </c>
      <c r="B45" s="273" t="s">
        <v>1228</v>
      </c>
      <c r="C45" s="275">
        <v>9.5999999999999992E-3</v>
      </c>
      <c r="D45" s="331">
        <v>0</v>
      </c>
      <c r="E45" s="276">
        <v>4.0000000000000001E-3</v>
      </c>
      <c r="F45" s="331">
        <v>0.08</v>
      </c>
      <c r="G45" s="331">
        <v>0.12</v>
      </c>
      <c r="H45" s="277">
        <v>6</v>
      </c>
      <c r="I45" s="278" t="s">
        <v>443</v>
      </c>
      <c r="J45" s="3"/>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row>
    <row r="46" spans="1:228" ht="15" customHeight="1" x14ac:dyDescent="0.3">
      <c r="A46" s="268" t="s">
        <v>1307</v>
      </c>
      <c r="B46" s="273" t="s">
        <v>1324</v>
      </c>
      <c r="C46" s="275">
        <v>1.2E-2</v>
      </c>
      <c r="D46" s="331">
        <v>0.14000000000000001</v>
      </c>
      <c r="E46" s="276">
        <v>2E-3</v>
      </c>
      <c r="F46" s="331">
        <v>0.06</v>
      </c>
      <c r="G46" s="331">
        <v>0.11</v>
      </c>
      <c r="H46" s="277">
        <v>6</v>
      </c>
      <c r="I46" s="278" t="s">
        <v>443</v>
      </c>
      <c r="J46" s="3"/>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row>
    <row r="47" spans="1:228" ht="15" customHeight="1" x14ac:dyDescent="0.3">
      <c r="A47" s="269" t="s">
        <v>1333</v>
      </c>
      <c r="B47" s="273" t="s">
        <v>1325</v>
      </c>
      <c r="C47" s="275">
        <v>5.0000000000000001E-3</v>
      </c>
      <c r="D47" s="331">
        <v>0</v>
      </c>
      <c r="E47" s="276">
        <v>1.1000000000000001E-3</v>
      </c>
      <c r="F47" s="331">
        <v>0.05</v>
      </c>
      <c r="G47" s="331">
        <v>0.08</v>
      </c>
      <c r="H47" s="277">
        <v>5</v>
      </c>
      <c r="I47" s="278" t="s">
        <v>1849</v>
      </c>
      <c r="J47" s="3"/>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row>
    <row r="48" spans="1:228" ht="15" customHeight="1" x14ac:dyDescent="0.3">
      <c r="A48" s="268" t="s">
        <v>60</v>
      </c>
      <c r="B48" s="273" t="s">
        <v>54</v>
      </c>
      <c r="C48" s="275">
        <v>1.0500000000000001E-2</v>
      </c>
      <c r="D48" s="331">
        <v>0</v>
      </c>
      <c r="E48" s="276">
        <v>3.2000000000000002E-3</v>
      </c>
      <c r="F48" s="331">
        <v>0</v>
      </c>
      <c r="G48" s="331">
        <v>0.05</v>
      </c>
      <c r="H48" s="277">
        <v>6</v>
      </c>
      <c r="I48" s="278" t="s">
        <v>443</v>
      </c>
      <c r="J48" s="3"/>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row>
    <row r="49" spans="1:228" ht="15" customHeight="1" x14ac:dyDescent="0.3">
      <c r="A49" s="268" t="s">
        <v>33</v>
      </c>
      <c r="B49" s="273" t="s">
        <v>1356</v>
      </c>
      <c r="C49" s="275">
        <v>1.0200000000000001E-2</v>
      </c>
      <c r="D49" s="331">
        <v>0.09</v>
      </c>
      <c r="E49" s="276">
        <v>2E-3</v>
      </c>
      <c r="F49" s="331">
        <v>0.04</v>
      </c>
      <c r="G49" s="331">
        <v>7.0000000000000007E-2</v>
      </c>
      <c r="H49" s="277">
        <v>6</v>
      </c>
      <c r="I49" s="278" t="s">
        <v>443</v>
      </c>
      <c r="J49" s="3"/>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row>
    <row r="50" spans="1:228" ht="15" customHeight="1" x14ac:dyDescent="0.3">
      <c r="A50" s="268" t="s">
        <v>32</v>
      </c>
      <c r="B50" s="273" t="s">
        <v>1860</v>
      </c>
      <c r="C50" s="275">
        <v>1.38E-2</v>
      </c>
      <c r="D50" s="331">
        <v>0.17</v>
      </c>
      <c r="E50" s="276">
        <v>5.9999999999999995E-4</v>
      </c>
      <c r="F50" s="331">
        <v>0.04</v>
      </c>
      <c r="G50" s="331">
        <v>0.05</v>
      </c>
      <c r="H50" s="277">
        <v>6</v>
      </c>
      <c r="I50" s="278" t="s">
        <v>443</v>
      </c>
      <c r="J50" s="3"/>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row>
    <row r="51" spans="1:228" s="10" customFormat="1" ht="15" customHeight="1" x14ac:dyDescent="0.3">
      <c r="A51" s="268" t="s">
        <v>274</v>
      </c>
      <c r="B51" s="273" t="s">
        <v>1861</v>
      </c>
      <c r="C51" s="275">
        <v>1.2E-2</v>
      </c>
      <c r="D51" s="331">
        <v>0.17</v>
      </c>
      <c r="E51" s="276">
        <v>8.0000000000000004E-4</v>
      </c>
      <c r="F51" s="331">
        <v>0.03</v>
      </c>
      <c r="G51" s="331">
        <v>0.04</v>
      </c>
      <c r="H51" s="277">
        <v>6</v>
      </c>
      <c r="I51" s="278" t="s">
        <v>443</v>
      </c>
      <c r="J51" s="3"/>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row>
    <row r="52" spans="1:228" s="3" customFormat="1" ht="15" customHeight="1" x14ac:dyDescent="0.3">
      <c r="A52" s="268" t="s">
        <v>277</v>
      </c>
      <c r="B52" s="273" t="s">
        <v>1862</v>
      </c>
      <c r="C52" s="275">
        <v>1.0999999999999999E-2</v>
      </c>
      <c r="D52" s="331">
        <v>0.14000000000000001</v>
      </c>
      <c r="E52" s="276">
        <v>8.0000000000000004E-4</v>
      </c>
      <c r="F52" s="331">
        <v>0.04</v>
      </c>
      <c r="G52" s="331">
        <v>0.05</v>
      </c>
      <c r="H52" s="277">
        <v>6</v>
      </c>
      <c r="I52" s="278" t="s">
        <v>443</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row>
    <row r="53" spans="1:228" s="10" customFormat="1" ht="15" customHeight="1" x14ac:dyDescent="0.3">
      <c r="A53" s="268" t="s">
        <v>35</v>
      </c>
      <c r="B53" s="273" t="s">
        <v>1023</v>
      </c>
      <c r="C53" s="275">
        <v>9.4999999999999998E-3</v>
      </c>
      <c r="D53" s="331">
        <v>0</v>
      </c>
      <c r="E53" s="276">
        <v>2.9000000000000002E-3</v>
      </c>
      <c r="F53" s="331">
        <v>0.22</v>
      </c>
      <c r="G53" s="331">
        <v>0.3</v>
      </c>
      <c r="H53" s="277">
        <v>6</v>
      </c>
      <c r="I53" s="278" t="s">
        <v>443</v>
      </c>
      <c r="J53" s="3"/>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row>
    <row r="54" spans="1:228" s="10" customFormat="1" ht="15" customHeight="1" x14ac:dyDescent="0.3">
      <c r="A54" s="268" t="s">
        <v>5</v>
      </c>
      <c r="B54" s="273" t="s">
        <v>1863</v>
      </c>
      <c r="C54" s="275">
        <v>1.1899999999999999E-2</v>
      </c>
      <c r="D54" s="331">
        <v>0</v>
      </c>
      <c r="E54" s="276">
        <v>0</v>
      </c>
      <c r="F54" s="331">
        <v>0.13</v>
      </c>
      <c r="G54" s="331">
        <v>0.18</v>
      </c>
      <c r="H54" s="277">
        <v>6</v>
      </c>
      <c r="I54" s="278" t="s">
        <v>443</v>
      </c>
      <c r="J54" s="3"/>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row>
    <row r="55" spans="1:228" s="3" customFormat="1" ht="15" customHeight="1" x14ac:dyDescent="0.3">
      <c r="A55" s="268" t="s">
        <v>304</v>
      </c>
      <c r="B55" s="273" t="s">
        <v>422</v>
      </c>
      <c r="C55" s="275">
        <v>8.7999999999999988E-3</v>
      </c>
      <c r="D55" s="331">
        <v>0.01</v>
      </c>
      <c r="E55" s="276">
        <v>3.7000000000000002E-3</v>
      </c>
      <c r="F55" s="331">
        <v>0.02</v>
      </c>
      <c r="G55" s="331">
        <v>0.13</v>
      </c>
      <c r="H55" s="277">
        <v>6</v>
      </c>
      <c r="I55" s="278" t="s">
        <v>443</v>
      </c>
      <c r="K55" s="10"/>
      <c r="L55" s="10"/>
      <c r="M55" s="10"/>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row>
    <row r="56" spans="1:228" s="3" customFormat="1" ht="15" customHeight="1" x14ac:dyDescent="0.3">
      <c r="A56" s="268" t="s">
        <v>1275</v>
      </c>
      <c r="B56" s="273" t="s">
        <v>1276</v>
      </c>
      <c r="C56" s="275">
        <v>8.7999999999999988E-3</v>
      </c>
      <c r="D56" s="331">
        <v>0.01</v>
      </c>
      <c r="E56" s="276">
        <v>3.7000000000000002E-3</v>
      </c>
      <c r="F56" s="331">
        <v>2</v>
      </c>
      <c r="G56" s="331" t="s">
        <v>239</v>
      </c>
      <c r="H56" s="277">
        <v>6</v>
      </c>
      <c r="I56" s="278" t="s">
        <v>443</v>
      </c>
      <c r="K56" s="10"/>
      <c r="L56" s="10"/>
      <c r="M56" s="10"/>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row>
    <row r="57" spans="1:228" s="3" customFormat="1" ht="15" customHeight="1" x14ac:dyDescent="0.3">
      <c r="A57" s="268" t="s">
        <v>106</v>
      </c>
      <c r="B57" s="273" t="s">
        <v>423</v>
      </c>
      <c r="C57" s="275">
        <v>9.1000000000000004E-3</v>
      </c>
      <c r="D57" s="331">
        <v>0.01</v>
      </c>
      <c r="E57" s="276">
        <v>3.7000000000000002E-3</v>
      </c>
      <c r="F57" s="331">
        <v>0.01</v>
      </c>
      <c r="G57" s="331">
        <v>0.06</v>
      </c>
      <c r="H57" s="277">
        <v>6</v>
      </c>
      <c r="I57" s="278" t="s">
        <v>443</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row>
    <row r="58" spans="1:228" s="10" customFormat="1" ht="15" customHeight="1" x14ac:dyDescent="0.3">
      <c r="A58" s="268" t="s">
        <v>260</v>
      </c>
      <c r="B58" s="273" t="s">
        <v>1864</v>
      </c>
      <c r="C58" s="275">
        <v>8.7999999999999988E-3</v>
      </c>
      <c r="D58" s="331">
        <v>0.01</v>
      </c>
      <c r="E58" s="276">
        <v>3.7000000000000002E-3</v>
      </c>
      <c r="F58" s="331" t="s">
        <v>239</v>
      </c>
      <c r="G58" s="331" t="s">
        <v>239</v>
      </c>
      <c r="H58" s="277">
        <v>6</v>
      </c>
      <c r="I58" s="278" t="s">
        <v>443</v>
      </c>
      <c r="J58" s="3"/>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11" customFormat="1" ht="15" customHeight="1" x14ac:dyDescent="0.3">
      <c r="A59" s="268" t="s">
        <v>155</v>
      </c>
      <c r="B59" s="273" t="s">
        <v>1865</v>
      </c>
      <c r="C59" s="275">
        <v>8.6999999999999994E-3</v>
      </c>
      <c r="D59" s="331">
        <v>0</v>
      </c>
      <c r="E59" s="276">
        <v>3.0000000000000001E-3</v>
      </c>
      <c r="F59" s="331">
        <v>0.16</v>
      </c>
      <c r="G59" s="331">
        <v>0.25</v>
      </c>
      <c r="H59" s="277">
        <v>6</v>
      </c>
      <c r="I59" s="278" t="s">
        <v>443</v>
      </c>
      <c r="J59" s="3"/>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3" customFormat="1" ht="15" customHeight="1" x14ac:dyDescent="0.3">
      <c r="A60" s="268" t="s">
        <v>67</v>
      </c>
      <c r="B60" s="273" t="s">
        <v>66</v>
      </c>
      <c r="C60" s="275">
        <v>0.01</v>
      </c>
      <c r="D60" s="331">
        <v>0</v>
      </c>
      <c r="E60" s="276">
        <v>4.0000000000000001E-3</v>
      </c>
      <c r="F60" s="331">
        <v>0.1</v>
      </c>
      <c r="G60" s="331">
        <v>0.11</v>
      </c>
      <c r="H60" s="277">
        <v>6</v>
      </c>
      <c r="I60" s="278" t="s">
        <v>443</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ht="15" customHeight="1" x14ac:dyDescent="0.3">
      <c r="A61" s="268" t="s">
        <v>269</v>
      </c>
      <c r="B61" s="273" t="s">
        <v>1866</v>
      </c>
      <c r="C61" s="275">
        <v>2.8999999999999998E-3</v>
      </c>
      <c r="D61" s="331">
        <v>0</v>
      </c>
      <c r="E61" s="276">
        <v>1.8E-3</v>
      </c>
      <c r="F61" s="331">
        <v>0.01</v>
      </c>
      <c r="G61" s="331">
        <v>0.03</v>
      </c>
      <c r="H61" s="277">
        <v>6</v>
      </c>
      <c r="I61" s="278" t="s">
        <v>443</v>
      </c>
      <c r="J61" s="3"/>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row>
    <row r="62" spans="1:228" s="10" customFormat="1" ht="15" customHeight="1" thickBot="1" x14ac:dyDescent="0.35">
      <c r="A62" s="270" t="s">
        <v>37</v>
      </c>
      <c r="B62" s="273" t="s">
        <v>123</v>
      </c>
      <c r="C62" s="275">
        <v>9.3999999999999986E-3</v>
      </c>
      <c r="D62" s="331">
        <v>0</v>
      </c>
      <c r="E62" s="276">
        <v>2.3999999999999998E-3</v>
      </c>
      <c r="F62" s="331">
        <v>0</v>
      </c>
      <c r="G62" s="331">
        <v>0</v>
      </c>
      <c r="H62" s="277">
        <v>6</v>
      </c>
      <c r="I62" s="278" t="s">
        <v>443</v>
      </c>
      <c r="J62" s="3"/>
    </row>
    <row r="63" spans="1:228" s="3" customFormat="1" ht="15" customHeight="1" thickBot="1" x14ac:dyDescent="0.35">
      <c r="A63" s="263"/>
      <c r="B63" s="274" t="s">
        <v>203</v>
      </c>
      <c r="C63" s="263"/>
      <c r="D63" s="263"/>
      <c r="E63" s="263"/>
      <c r="F63" s="263"/>
      <c r="G63" s="263"/>
      <c r="H63" s="279"/>
      <c r="I63" s="280"/>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row>
    <row r="64" spans="1:228" s="10" customFormat="1" ht="15" customHeight="1" x14ac:dyDescent="0.3">
      <c r="A64" s="271" t="s">
        <v>399</v>
      </c>
      <c r="B64" s="273" t="s">
        <v>396</v>
      </c>
      <c r="C64" s="275">
        <v>1.1599999999999999E-2</v>
      </c>
      <c r="D64" s="331">
        <v>0</v>
      </c>
      <c r="E64" s="276">
        <v>3.0000000000000001E-3</v>
      </c>
      <c r="F64" s="331">
        <v>0.09</v>
      </c>
      <c r="G64" s="331">
        <v>0.12</v>
      </c>
      <c r="H64" s="277">
        <v>6</v>
      </c>
      <c r="I64" s="278" t="s">
        <v>443</v>
      </c>
      <c r="J64" s="3"/>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row>
    <row r="65" spans="1:228" s="3" customFormat="1" ht="15" customHeight="1" x14ac:dyDescent="0.3">
      <c r="A65" s="264" t="s">
        <v>9</v>
      </c>
      <c r="B65" s="273" t="s">
        <v>1229</v>
      </c>
      <c r="C65" s="275">
        <v>1.1599999999999999E-2</v>
      </c>
      <c r="D65" s="331">
        <v>0</v>
      </c>
      <c r="E65" s="276">
        <v>3.0000000000000001E-3</v>
      </c>
      <c r="F65" s="331">
        <v>7.0000000000000007E-2</v>
      </c>
      <c r="G65" s="331">
        <v>0.1</v>
      </c>
      <c r="H65" s="277">
        <v>6</v>
      </c>
      <c r="I65" s="278" t="s">
        <v>443</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row>
    <row r="66" spans="1:228" s="3" customFormat="1" ht="15" customHeight="1" x14ac:dyDescent="0.3">
      <c r="A66" s="264" t="s">
        <v>1309</v>
      </c>
      <c r="B66" s="273" t="s">
        <v>1327</v>
      </c>
      <c r="C66" s="275">
        <v>1.2999999999999999E-2</v>
      </c>
      <c r="D66" s="331">
        <v>0.17</v>
      </c>
      <c r="E66" s="276">
        <v>2.2000000000000001E-3</v>
      </c>
      <c r="F66" s="331">
        <v>0.1</v>
      </c>
      <c r="G66" s="331">
        <v>0.15</v>
      </c>
      <c r="H66" s="277">
        <v>6</v>
      </c>
      <c r="I66" s="278" t="s">
        <v>443</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row>
    <row r="67" spans="1:228" s="3" customFormat="1" ht="15" customHeight="1" x14ac:dyDescent="0.3">
      <c r="A67" s="264" t="s">
        <v>1308</v>
      </c>
      <c r="B67" s="273" t="s">
        <v>1326</v>
      </c>
      <c r="C67" s="275">
        <v>5.5000000000000005E-3</v>
      </c>
      <c r="D67" s="331">
        <v>0</v>
      </c>
      <c r="E67" s="276">
        <v>1.4000000000000002E-3</v>
      </c>
      <c r="F67" s="331">
        <v>0.12</v>
      </c>
      <c r="G67" s="331">
        <v>0.18</v>
      </c>
      <c r="H67" s="277">
        <v>6</v>
      </c>
      <c r="I67" s="278" t="s">
        <v>443</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row>
    <row r="68" spans="1:228" s="10" customFormat="1" ht="15" customHeight="1" x14ac:dyDescent="0.3">
      <c r="A68" s="271" t="s">
        <v>24</v>
      </c>
      <c r="B68" s="273" t="s">
        <v>1357</v>
      </c>
      <c r="C68" s="275">
        <v>1.04E-2</v>
      </c>
      <c r="D68" s="331">
        <v>0.08</v>
      </c>
      <c r="E68" s="276">
        <v>2E-3</v>
      </c>
      <c r="F68" s="331">
        <v>0.02</v>
      </c>
      <c r="G68" s="331">
        <v>0.06</v>
      </c>
      <c r="H68" s="277">
        <v>6</v>
      </c>
      <c r="I68" s="278" t="s">
        <v>443</v>
      </c>
      <c r="J68" s="3"/>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row>
    <row r="69" spans="1:228" s="10" customFormat="1" ht="15" customHeight="1" x14ac:dyDescent="0.3">
      <c r="A69" s="271" t="s">
        <v>227</v>
      </c>
      <c r="B69" s="273" t="s">
        <v>1358</v>
      </c>
      <c r="C69" s="275">
        <v>1.0599999999999998E-2</v>
      </c>
      <c r="D69" s="331">
        <v>7.0000000000000007E-2</v>
      </c>
      <c r="E69" s="276">
        <v>2E-3</v>
      </c>
      <c r="F69" s="331">
        <v>0.02</v>
      </c>
      <c r="G69" s="331">
        <v>0.06</v>
      </c>
      <c r="H69" s="277">
        <v>6</v>
      </c>
      <c r="I69" s="278" t="s">
        <v>443</v>
      </c>
      <c r="J69" s="3"/>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row>
    <row r="70" spans="1:228" s="10" customFormat="1" ht="15" customHeight="1" x14ac:dyDescent="0.3">
      <c r="A70" s="271" t="s">
        <v>228</v>
      </c>
      <c r="B70" s="273" t="s">
        <v>1359</v>
      </c>
      <c r="C70" s="275">
        <v>1.2199999999999999E-2</v>
      </c>
      <c r="D70" s="331">
        <v>0.08</v>
      </c>
      <c r="E70" s="276">
        <v>3.0000000000000001E-3</v>
      </c>
      <c r="F70" s="331">
        <v>0</v>
      </c>
      <c r="G70" s="331">
        <v>7.0000000000000007E-2</v>
      </c>
      <c r="H70" s="277">
        <v>6</v>
      </c>
      <c r="I70" s="278" t="s">
        <v>443</v>
      </c>
      <c r="J70" s="3"/>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row>
    <row r="71" spans="1:228" s="10" customFormat="1" ht="15" customHeight="1" x14ac:dyDescent="0.3">
      <c r="A71" s="271" t="s">
        <v>400</v>
      </c>
      <c r="B71" s="273" t="s">
        <v>1867</v>
      </c>
      <c r="C71" s="275">
        <v>1.2E-2</v>
      </c>
      <c r="D71" s="331">
        <v>0.09</v>
      </c>
      <c r="E71" s="276">
        <v>8.0000000000000004E-4</v>
      </c>
      <c r="F71" s="331">
        <v>0.05</v>
      </c>
      <c r="G71" s="331">
        <v>0.06</v>
      </c>
      <c r="H71" s="277">
        <v>6</v>
      </c>
      <c r="I71" s="278" t="s">
        <v>443</v>
      </c>
      <c r="J71" s="3"/>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row>
    <row r="72" spans="1:228" s="3" customFormat="1" ht="15" customHeight="1" x14ac:dyDescent="0.3">
      <c r="A72" s="271" t="s">
        <v>279</v>
      </c>
      <c r="B72" s="273" t="s">
        <v>1868</v>
      </c>
      <c r="C72" s="275">
        <v>1.0699999999999999E-2</v>
      </c>
      <c r="D72" s="331">
        <v>0.09</v>
      </c>
      <c r="E72" s="276">
        <v>1E-3</v>
      </c>
      <c r="F72" s="331">
        <v>0.05</v>
      </c>
      <c r="G72" s="331">
        <v>0.05</v>
      </c>
      <c r="H72" s="277">
        <v>6</v>
      </c>
      <c r="I72" s="278" t="s">
        <v>443</v>
      </c>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row>
    <row r="73" spans="1:228" s="3" customFormat="1" ht="15" customHeight="1" x14ac:dyDescent="0.3">
      <c r="A73" s="272" t="s">
        <v>6</v>
      </c>
      <c r="B73" s="273" t="s">
        <v>1024</v>
      </c>
      <c r="C73" s="275">
        <v>9.4999999999999998E-3</v>
      </c>
      <c r="D73" s="331">
        <v>0</v>
      </c>
      <c r="E73" s="276">
        <v>3.0999999999999999E-3</v>
      </c>
      <c r="F73" s="331">
        <v>0.2</v>
      </c>
      <c r="G73" s="331">
        <v>0.31</v>
      </c>
      <c r="H73" s="277">
        <v>6</v>
      </c>
      <c r="I73" s="278" t="s">
        <v>443</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row>
    <row r="74" spans="1:228" s="3" customFormat="1" ht="15" customHeight="1" x14ac:dyDescent="0.3">
      <c r="A74" s="271" t="s">
        <v>306</v>
      </c>
      <c r="B74" s="273" t="s">
        <v>424</v>
      </c>
      <c r="C74" s="275">
        <v>9.5999999999999992E-3</v>
      </c>
      <c r="D74" s="331">
        <v>0.01</v>
      </c>
      <c r="E74" s="276">
        <v>3.4999999999999996E-3</v>
      </c>
      <c r="F74" s="331">
        <v>0.06</v>
      </c>
      <c r="G74" s="331">
        <v>0.1</v>
      </c>
      <c r="H74" s="277">
        <v>6</v>
      </c>
      <c r="I74" s="278" t="s">
        <v>443</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row>
    <row r="75" spans="1:228" s="3" customFormat="1" ht="15" customHeight="1" x14ac:dyDescent="0.3">
      <c r="A75" s="271" t="s">
        <v>1277</v>
      </c>
      <c r="B75" s="273" t="s">
        <v>1278</v>
      </c>
      <c r="C75" s="275">
        <v>9.5999999999999992E-3</v>
      </c>
      <c r="D75" s="331">
        <v>0.01</v>
      </c>
      <c r="E75" s="276">
        <v>3.4999999999999996E-3</v>
      </c>
      <c r="F75" s="331">
        <v>5.01</v>
      </c>
      <c r="G75" s="331">
        <v>9.01</v>
      </c>
      <c r="H75" s="277">
        <v>6</v>
      </c>
      <c r="I75" s="278" t="s">
        <v>443</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row>
    <row r="76" spans="1:228" s="10" customFormat="1" ht="15" customHeight="1" x14ac:dyDescent="0.3">
      <c r="A76" s="271" t="s">
        <v>307</v>
      </c>
      <c r="B76" s="273" t="s">
        <v>1869</v>
      </c>
      <c r="C76" s="275">
        <v>1.0699999999999999E-2</v>
      </c>
      <c r="D76" s="331">
        <v>0.03</v>
      </c>
      <c r="E76" s="276">
        <v>3.3999999999999998E-3</v>
      </c>
      <c r="F76" s="331">
        <v>0.08</v>
      </c>
      <c r="G76" s="331">
        <v>0.11</v>
      </c>
      <c r="H76" s="277">
        <v>6</v>
      </c>
      <c r="I76" s="278" t="s">
        <v>443</v>
      </c>
      <c r="J76" s="3"/>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row>
    <row r="77" spans="1:228" s="10" customFormat="1" ht="15" customHeight="1" x14ac:dyDescent="0.3">
      <c r="A77" s="271" t="s">
        <v>1279</v>
      </c>
      <c r="B77" s="273" t="s">
        <v>1280</v>
      </c>
      <c r="C77" s="275">
        <v>1.0699999999999999E-2</v>
      </c>
      <c r="D77" s="331">
        <v>0.03</v>
      </c>
      <c r="E77" s="276">
        <v>3.3999999999999998E-3</v>
      </c>
      <c r="F77" s="331">
        <v>8</v>
      </c>
      <c r="G77" s="331" t="s">
        <v>239</v>
      </c>
      <c r="H77" s="277">
        <v>6</v>
      </c>
      <c r="I77" s="278" t="s">
        <v>443</v>
      </c>
      <c r="J77" s="3"/>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row>
    <row r="78" spans="1:228" s="3" customFormat="1" ht="15" customHeight="1" x14ac:dyDescent="0.3">
      <c r="A78" s="271" t="s">
        <v>401</v>
      </c>
      <c r="B78" s="273" t="s">
        <v>398</v>
      </c>
      <c r="C78" s="275">
        <v>1.11E-2</v>
      </c>
      <c r="D78" s="331">
        <v>0.04</v>
      </c>
      <c r="E78" s="276">
        <v>5.0000000000000001E-3</v>
      </c>
      <c r="F78" s="331">
        <v>0.18</v>
      </c>
      <c r="G78" s="331">
        <v>0.24</v>
      </c>
      <c r="H78" s="277">
        <v>5</v>
      </c>
      <c r="I78" s="278" t="s">
        <v>1849</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row>
    <row r="79" spans="1:228" s="3" customFormat="1" ht="15" customHeight="1" x14ac:dyDescent="0.3">
      <c r="A79" s="271" t="s">
        <v>107</v>
      </c>
      <c r="B79" s="273" t="s">
        <v>426</v>
      </c>
      <c r="C79" s="275">
        <v>9.7999999999999997E-3</v>
      </c>
      <c r="D79" s="331">
        <v>0.01</v>
      </c>
      <c r="E79" s="276">
        <v>3.4999999999999996E-3</v>
      </c>
      <c r="F79" s="331">
        <v>7.0000000000000007E-2</v>
      </c>
      <c r="G79" s="331">
        <v>0.13</v>
      </c>
      <c r="H79" s="277">
        <v>6</v>
      </c>
      <c r="I79" s="278" t="s">
        <v>443</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row>
    <row r="80" spans="1:228" s="3" customFormat="1" ht="15" customHeight="1" x14ac:dyDescent="0.3">
      <c r="A80" s="271" t="s">
        <v>178</v>
      </c>
      <c r="B80" s="273" t="s">
        <v>177</v>
      </c>
      <c r="C80" s="275">
        <v>2.8999999999999998E-3</v>
      </c>
      <c r="D80" s="331">
        <v>0</v>
      </c>
      <c r="E80" s="276">
        <v>1.6000000000000001E-3</v>
      </c>
      <c r="F80" s="331">
        <v>0</v>
      </c>
      <c r="G80" s="331">
        <v>0.02</v>
      </c>
      <c r="H80" s="277">
        <v>6</v>
      </c>
      <c r="I80" s="278" t="s">
        <v>443</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row>
    <row r="81" spans="1:228" s="3" customFormat="1" ht="4.5" customHeight="1" x14ac:dyDescent="0.3">
      <c r="A81" s="8"/>
      <c r="B81" s="35"/>
      <c r="C81" s="13"/>
      <c r="D81" s="13"/>
      <c r="E81" s="13"/>
      <c r="F81" s="13"/>
      <c r="G81" s="13"/>
      <c r="H81" s="65"/>
      <c r="I81" s="13"/>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row>
    <row r="82" spans="1:228" s="3" customFormat="1" ht="17.149999999999999" customHeight="1" x14ac:dyDescent="0.35">
      <c r="A82" s="25" t="s">
        <v>876</v>
      </c>
      <c r="B82" s="38"/>
      <c r="C82" s="9"/>
      <c r="D82" s="9"/>
      <c r="E82" s="9"/>
      <c r="F82" s="9"/>
      <c r="G82" s="9"/>
      <c r="H82" s="66"/>
      <c r="I82" s="1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row>
    <row r="83" spans="1:228" s="3" customFormat="1" ht="62.65" customHeight="1" thickBot="1" x14ac:dyDescent="0.35">
      <c r="A83" s="154" t="s">
        <v>238</v>
      </c>
      <c r="B83" s="155" t="s">
        <v>806</v>
      </c>
      <c r="C83" s="159" t="s">
        <v>1711</v>
      </c>
      <c r="D83" s="159" t="s">
        <v>1712</v>
      </c>
      <c r="E83" s="159" t="s">
        <v>1713</v>
      </c>
      <c r="F83" s="159" t="s">
        <v>1714</v>
      </c>
      <c r="G83" s="159" t="s">
        <v>1715</v>
      </c>
      <c r="H83" s="156" t="s">
        <v>345</v>
      </c>
      <c r="I83" s="161" t="s">
        <v>346</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row>
    <row r="84" spans="1:228" s="3" customFormat="1" ht="15" customHeight="1" thickBot="1" x14ac:dyDescent="0.35">
      <c r="A84" s="122"/>
      <c r="B84" s="126" t="s">
        <v>204</v>
      </c>
      <c r="C84" s="263"/>
      <c r="D84" s="263"/>
      <c r="E84" s="263"/>
      <c r="F84" s="263"/>
      <c r="G84" s="263"/>
      <c r="H84" s="279"/>
      <c r="I84" s="280"/>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row>
    <row r="85" spans="1:228" s="3" customFormat="1" ht="15" customHeight="1" x14ac:dyDescent="0.3">
      <c r="A85" s="268" t="s">
        <v>92</v>
      </c>
      <c r="B85" s="273" t="s">
        <v>97</v>
      </c>
      <c r="C85" s="275">
        <v>5.1000000000000004E-3</v>
      </c>
      <c r="D85" s="331">
        <v>0</v>
      </c>
      <c r="E85" s="276">
        <v>0</v>
      </c>
      <c r="F85" s="331">
        <v>0</v>
      </c>
      <c r="G85" s="331">
        <v>0</v>
      </c>
      <c r="H85" s="277">
        <v>3</v>
      </c>
      <c r="I85" s="278" t="s">
        <v>454</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row>
    <row r="86" spans="1:228" s="3" customFormat="1" ht="15" customHeight="1" x14ac:dyDescent="0.3">
      <c r="A86" s="268" t="s">
        <v>142</v>
      </c>
      <c r="B86" s="273" t="s">
        <v>141</v>
      </c>
      <c r="C86" s="275">
        <v>2E-3</v>
      </c>
      <c r="D86" s="331">
        <v>0</v>
      </c>
      <c r="E86" s="276">
        <v>0</v>
      </c>
      <c r="F86" s="331">
        <v>0.01</v>
      </c>
      <c r="G86" s="331">
        <v>0.01</v>
      </c>
      <c r="H86" s="277">
        <v>2</v>
      </c>
      <c r="I86" s="278" t="s">
        <v>442</v>
      </c>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row>
    <row r="87" spans="1:228" s="3" customFormat="1" ht="15" customHeight="1" thickBot="1" x14ac:dyDescent="0.35">
      <c r="A87" s="270" t="s">
        <v>380</v>
      </c>
      <c r="B87" s="273" t="s">
        <v>1870</v>
      </c>
      <c r="C87" s="275">
        <v>1.5E-3</v>
      </c>
      <c r="D87" s="331">
        <v>0</v>
      </c>
      <c r="E87" s="276">
        <v>0</v>
      </c>
      <c r="F87" s="331">
        <v>0</v>
      </c>
      <c r="G87" s="331">
        <v>0</v>
      </c>
      <c r="H87" s="277">
        <v>2</v>
      </c>
      <c r="I87" s="278" t="s">
        <v>442</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row>
    <row r="88" spans="1:228" s="3" customFormat="1" ht="15" customHeight="1" thickBot="1" x14ac:dyDescent="0.35">
      <c r="A88" s="263"/>
      <c r="B88" s="126" t="s">
        <v>205</v>
      </c>
      <c r="C88" s="263"/>
      <c r="D88" s="263"/>
      <c r="E88" s="263"/>
      <c r="F88" s="263"/>
      <c r="G88" s="263"/>
      <c r="H88" s="279"/>
      <c r="I88" s="280"/>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row>
    <row r="89" spans="1:228" s="3" customFormat="1" ht="15" customHeight="1" x14ac:dyDescent="0.3">
      <c r="A89" s="271" t="s">
        <v>866</v>
      </c>
      <c r="B89" s="273" t="s">
        <v>867</v>
      </c>
      <c r="C89" s="275">
        <v>7.0999999999999995E-3</v>
      </c>
      <c r="D89" s="331">
        <v>0</v>
      </c>
      <c r="E89" s="276">
        <v>2E-3</v>
      </c>
      <c r="F89" s="331">
        <v>7.0000000000000007E-2</v>
      </c>
      <c r="G89" s="331">
        <v>0.11</v>
      </c>
      <c r="H89" s="277">
        <v>5</v>
      </c>
      <c r="I89" s="278" t="s">
        <v>1849</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row>
    <row r="90" spans="1:228" s="3" customFormat="1" ht="15" customHeight="1" x14ac:dyDescent="0.3">
      <c r="A90" s="281" t="s">
        <v>868</v>
      </c>
      <c r="B90" s="273" t="s">
        <v>1177</v>
      </c>
      <c r="C90" s="275">
        <v>4.0000000000000001E-3</v>
      </c>
      <c r="D90" s="331">
        <v>0</v>
      </c>
      <c r="E90" s="276">
        <v>0</v>
      </c>
      <c r="F90" s="331">
        <v>0</v>
      </c>
      <c r="G90" s="331">
        <v>0</v>
      </c>
      <c r="H90" s="277">
        <v>3</v>
      </c>
      <c r="I90" s="278" t="s">
        <v>454</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row>
    <row r="91" spans="1:228" s="3" customFormat="1" ht="15" customHeight="1" x14ac:dyDescent="0.3">
      <c r="A91" s="271" t="s">
        <v>849</v>
      </c>
      <c r="B91" s="273" t="s">
        <v>1871</v>
      </c>
      <c r="C91" s="275">
        <v>1.9E-3</v>
      </c>
      <c r="D91" s="331">
        <v>0</v>
      </c>
      <c r="E91" s="276">
        <v>5.9999999999999995E-4</v>
      </c>
      <c r="F91" s="331">
        <v>0</v>
      </c>
      <c r="G91" s="331">
        <v>0.01</v>
      </c>
      <c r="H91" s="277">
        <v>4</v>
      </c>
      <c r="I91" s="278" t="s">
        <v>441</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row>
    <row r="92" spans="1:228" s="3" customFormat="1" ht="15" customHeight="1" x14ac:dyDescent="0.3">
      <c r="A92" s="271" t="s">
        <v>78</v>
      </c>
      <c r="B92" s="273" t="s">
        <v>1230</v>
      </c>
      <c r="C92" s="275">
        <v>4.5999999999999999E-3</v>
      </c>
      <c r="D92" s="331">
        <v>0</v>
      </c>
      <c r="E92" s="276">
        <v>2E-3</v>
      </c>
      <c r="F92" s="331">
        <v>0</v>
      </c>
      <c r="G92" s="331">
        <v>0.01</v>
      </c>
      <c r="H92" s="277">
        <v>4</v>
      </c>
      <c r="I92" s="278" t="s">
        <v>441</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row>
    <row r="93" spans="1:228" s="3" customFormat="1" ht="15" customHeight="1" x14ac:dyDescent="0.3">
      <c r="A93" s="281" t="s">
        <v>1303</v>
      </c>
      <c r="B93" s="273" t="s">
        <v>1328</v>
      </c>
      <c r="C93" s="275">
        <v>3.5999999999999999E-3</v>
      </c>
      <c r="D93" s="331">
        <v>0</v>
      </c>
      <c r="E93" s="276">
        <v>5.0000000000000001E-4</v>
      </c>
      <c r="F93" s="331">
        <v>0</v>
      </c>
      <c r="G93" s="331">
        <v>0.02</v>
      </c>
      <c r="H93" s="277">
        <v>3</v>
      </c>
      <c r="I93" s="278" t="s">
        <v>454</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row>
    <row r="94" spans="1:228" s="3" customFormat="1" ht="15" customHeight="1" x14ac:dyDescent="0.3">
      <c r="A94" s="271" t="s">
        <v>135</v>
      </c>
      <c r="B94" s="273" t="s">
        <v>907</v>
      </c>
      <c r="C94" s="275">
        <v>2.0999999999999999E-3</v>
      </c>
      <c r="D94" s="331">
        <v>0</v>
      </c>
      <c r="E94" s="276">
        <v>1E-3</v>
      </c>
      <c r="F94" s="331">
        <v>0</v>
      </c>
      <c r="G94" s="331">
        <v>0.01</v>
      </c>
      <c r="H94" s="277">
        <v>4</v>
      </c>
      <c r="I94" s="278" t="s">
        <v>441</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row>
    <row r="95" spans="1:228" s="3" customFormat="1" ht="15" customHeight="1" x14ac:dyDescent="0.3">
      <c r="A95" s="271" t="s">
        <v>77</v>
      </c>
      <c r="B95" s="273" t="s">
        <v>896</v>
      </c>
      <c r="C95" s="275">
        <v>4.5000000000000005E-3</v>
      </c>
      <c r="D95" s="331">
        <v>0</v>
      </c>
      <c r="E95" s="276">
        <v>8.0000000000000004E-4</v>
      </c>
      <c r="F95" s="331">
        <v>0.02</v>
      </c>
      <c r="G95" s="331">
        <v>0.03</v>
      </c>
      <c r="H95" s="277">
        <v>4</v>
      </c>
      <c r="I95" s="278" t="s">
        <v>441</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row>
    <row r="96" spans="1:228" s="3" customFormat="1" ht="15" customHeight="1" x14ac:dyDescent="0.3">
      <c r="A96" s="271" t="s">
        <v>21</v>
      </c>
      <c r="B96" s="273" t="s">
        <v>240</v>
      </c>
      <c r="C96" s="275">
        <v>3.9000000000000003E-3</v>
      </c>
      <c r="D96" s="331">
        <v>0</v>
      </c>
      <c r="E96" s="276">
        <v>1.7000000000000001E-3</v>
      </c>
      <c r="F96" s="331">
        <v>0</v>
      </c>
      <c r="G96" s="331">
        <v>0.03</v>
      </c>
      <c r="H96" s="277">
        <v>4</v>
      </c>
      <c r="I96" s="278" t="s">
        <v>441</v>
      </c>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row>
    <row r="97" spans="1:228" s="3" customFormat="1" ht="15" customHeight="1" x14ac:dyDescent="0.3">
      <c r="A97" s="271" t="s">
        <v>326</v>
      </c>
      <c r="B97" s="273" t="s">
        <v>1872</v>
      </c>
      <c r="C97" s="275">
        <v>5.6000000000000008E-3</v>
      </c>
      <c r="D97" s="331">
        <v>0</v>
      </c>
      <c r="E97" s="276">
        <v>4.0000000000000001E-3</v>
      </c>
      <c r="F97" s="331">
        <v>0.09</v>
      </c>
      <c r="G97" s="331">
        <v>0.22</v>
      </c>
      <c r="H97" s="277">
        <v>4</v>
      </c>
      <c r="I97" s="278" t="s">
        <v>441</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row>
    <row r="98" spans="1:228" s="3" customFormat="1" ht="15" customHeight="1" x14ac:dyDescent="0.3">
      <c r="A98" s="271" t="s">
        <v>176</v>
      </c>
      <c r="B98" s="273" t="s">
        <v>1360</v>
      </c>
      <c r="C98" s="275">
        <v>5.5000000000000005E-3</v>
      </c>
      <c r="D98" s="331">
        <v>0</v>
      </c>
      <c r="E98" s="276">
        <v>2E-3</v>
      </c>
      <c r="F98" s="331">
        <v>0</v>
      </c>
      <c r="G98" s="331">
        <v>0.04</v>
      </c>
      <c r="H98" s="277">
        <v>4</v>
      </c>
      <c r="I98" s="278" t="s">
        <v>441</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row>
    <row r="99" spans="1:228" s="3" customFormat="1" ht="15" customHeight="1" x14ac:dyDescent="0.3">
      <c r="A99" s="271" t="s">
        <v>281</v>
      </c>
      <c r="B99" s="273" t="s">
        <v>1873</v>
      </c>
      <c r="C99" s="275">
        <v>5.1000000000000004E-3</v>
      </c>
      <c r="D99" s="331">
        <v>0</v>
      </c>
      <c r="E99" s="276">
        <v>1.6000000000000001E-3</v>
      </c>
      <c r="F99" s="331">
        <v>0.02</v>
      </c>
      <c r="G99" s="331">
        <v>0.03</v>
      </c>
      <c r="H99" s="277">
        <v>4</v>
      </c>
      <c r="I99" s="278" t="s">
        <v>441</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row>
    <row r="100" spans="1:228" s="3" customFormat="1" ht="15" customHeight="1" x14ac:dyDescent="0.3">
      <c r="A100" s="271" t="s">
        <v>28</v>
      </c>
      <c r="B100" s="273" t="s">
        <v>1025</v>
      </c>
      <c r="C100" s="275">
        <v>4.5000000000000005E-3</v>
      </c>
      <c r="D100" s="331">
        <v>0</v>
      </c>
      <c r="E100" s="276">
        <v>1.1999999999999999E-3</v>
      </c>
      <c r="F100" s="331">
        <v>0.01</v>
      </c>
      <c r="G100" s="331">
        <v>0.04</v>
      </c>
      <c r="H100" s="277">
        <v>4</v>
      </c>
      <c r="I100" s="278" t="s">
        <v>441</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row>
    <row r="101" spans="1:228" s="3" customFormat="1" ht="15" customHeight="1" x14ac:dyDescent="0.3">
      <c r="A101" s="268" t="s">
        <v>172</v>
      </c>
      <c r="B101" s="273" t="s">
        <v>1267</v>
      </c>
      <c r="C101" s="275">
        <v>0</v>
      </c>
      <c r="D101" s="331">
        <v>0</v>
      </c>
      <c r="E101" s="276">
        <v>0</v>
      </c>
      <c r="F101" s="331">
        <v>0</v>
      </c>
      <c r="G101" s="331">
        <v>0</v>
      </c>
      <c r="H101" s="277">
        <v>3</v>
      </c>
      <c r="I101" s="278" t="s">
        <v>454</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row>
    <row r="102" spans="1:228" s="3" customFormat="1" ht="15" customHeight="1" x14ac:dyDescent="0.3">
      <c r="A102" s="271" t="s">
        <v>247</v>
      </c>
      <c r="B102" s="273" t="s">
        <v>342</v>
      </c>
      <c r="C102" s="275">
        <v>5.1999999999999998E-3</v>
      </c>
      <c r="D102" s="331">
        <v>0</v>
      </c>
      <c r="E102" s="276">
        <v>1E-3</v>
      </c>
      <c r="F102" s="331">
        <v>0</v>
      </c>
      <c r="G102" s="331">
        <v>0.02</v>
      </c>
      <c r="H102" s="277">
        <v>4</v>
      </c>
      <c r="I102" s="278" t="s">
        <v>441</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row>
    <row r="103" spans="1:228" s="3" customFormat="1" ht="15" customHeight="1" x14ac:dyDescent="0.3">
      <c r="A103" s="271" t="s">
        <v>371</v>
      </c>
      <c r="B103" s="273" t="s">
        <v>1047</v>
      </c>
      <c r="C103" s="275">
        <v>2.0999999999999999E-3</v>
      </c>
      <c r="D103" s="331">
        <v>0</v>
      </c>
      <c r="E103" s="276">
        <v>0</v>
      </c>
      <c r="F103" s="331">
        <v>0</v>
      </c>
      <c r="G103" s="331">
        <v>0</v>
      </c>
      <c r="H103" s="277">
        <v>3</v>
      </c>
      <c r="I103" s="278" t="s">
        <v>454</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row>
    <row r="104" spans="1:228" s="3" customFormat="1" ht="15" customHeight="1" x14ac:dyDescent="0.3">
      <c r="A104" s="271" t="s">
        <v>140</v>
      </c>
      <c r="B104" s="273" t="s">
        <v>314</v>
      </c>
      <c r="C104" s="275">
        <v>4.7000000000000002E-3</v>
      </c>
      <c r="D104" s="331">
        <v>0.01</v>
      </c>
      <c r="E104" s="276">
        <v>2.3999999999999998E-3</v>
      </c>
      <c r="F104" s="331">
        <v>0.11</v>
      </c>
      <c r="G104" s="331">
        <v>0.16</v>
      </c>
      <c r="H104" s="277">
        <v>4</v>
      </c>
      <c r="I104" s="278" t="s">
        <v>441</v>
      </c>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row>
    <row r="105" spans="1:228" s="3" customFormat="1" ht="15" customHeight="1" x14ac:dyDescent="0.3">
      <c r="A105" s="271" t="s">
        <v>80</v>
      </c>
      <c r="B105" s="273" t="s">
        <v>82</v>
      </c>
      <c r="C105" s="275">
        <v>4.5000000000000005E-3</v>
      </c>
      <c r="D105" s="331">
        <v>0</v>
      </c>
      <c r="E105" s="276">
        <v>1E-3</v>
      </c>
      <c r="F105" s="331">
        <v>0.04</v>
      </c>
      <c r="G105" s="331">
        <v>0.08</v>
      </c>
      <c r="H105" s="277">
        <v>4</v>
      </c>
      <c r="I105" s="278" t="s">
        <v>441</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row>
    <row r="106" spans="1:228" s="3" customFormat="1" ht="15" customHeight="1" x14ac:dyDescent="0.3">
      <c r="A106" s="268" t="s">
        <v>81</v>
      </c>
      <c r="B106" s="273" t="s">
        <v>1213</v>
      </c>
      <c r="C106" s="275">
        <v>2E-3</v>
      </c>
      <c r="D106" s="331">
        <v>0</v>
      </c>
      <c r="E106" s="276">
        <v>5.0000000000000001E-4</v>
      </c>
      <c r="F106" s="331">
        <v>0</v>
      </c>
      <c r="G106" s="331">
        <v>0.05</v>
      </c>
      <c r="H106" s="277">
        <v>3</v>
      </c>
      <c r="I106" s="278" t="s">
        <v>454</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row>
    <row r="107" spans="1:228" s="3" customFormat="1" ht="15" customHeight="1" x14ac:dyDescent="0.3">
      <c r="A107" s="271" t="s">
        <v>148</v>
      </c>
      <c r="B107" s="273" t="s">
        <v>147</v>
      </c>
      <c r="C107" s="275">
        <v>1.9E-3</v>
      </c>
      <c r="D107" s="331">
        <v>0</v>
      </c>
      <c r="E107" s="276">
        <v>1.6000000000000001E-3</v>
      </c>
      <c r="F107" s="331">
        <v>0</v>
      </c>
      <c r="G107" s="331">
        <v>0</v>
      </c>
      <c r="H107" s="277">
        <v>4</v>
      </c>
      <c r="I107" s="278" t="s">
        <v>441</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row>
    <row r="108" spans="1:228" s="3" customFormat="1" ht="15" customHeight="1" x14ac:dyDescent="0.3">
      <c r="A108" s="268" t="s">
        <v>381</v>
      </c>
      <c r="B108" s="273" t="s">
        <v>1212</v>
      </c>
      <c r="C108" s="275">
        <v>1.9E-3</v>
      </c>
      <c r="D108" s="331">
        <v>0</v>
      </c>
      <c r="E108" s="276">
        <v>4.0000000000000002E-4</v>
      </c>
      <c r="F108" s="331">
        <v>0</v>
      </c>
      <c r="G108" s="331">
        <v>0</v>
      </c>
      <c r="H108" s="277">
        <v>3</v>
      </c>
      <c r="I108" s="278" t="s">
        <v>454</v>
      </c>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row>
    <row r="109" spans="1:228" s="3" customFormat="1" ht="15" customHeight="1" thickBot="1" x14ac:dyDescent="0.35">
      <c r="A109" s="284" t="s">
        <v>358</v>
      </c>
      <c r="B109" s="273" t="s">
        <v>1452</v>
      </c>
      <c r="C109" s="275">
        <v>3.0000000000000001E-3</v>
      </c>
      <c r="D109" s="331">
        <v>0</v>
      </c>
      <c r="E109" s="276">
        <v>1E-3</v>
      </c>
      <c r="F109" s="331">
        <v>0</v>
      </c>
      <c r="G109" s="331">
        <v>0.03</v>
      </c>
      <c r="H109" s="277">
        <v>4</v>
      </c>
      <c r="I109" s="278" t="s">
        <v>441</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row>
    <row r="110" spans="1:228" s="3" customFormat="1" ht="15" customHeight="1" thickBot="1" x14ac:dyDescent="0.35">
      <c r="A110" s="263"/>
      <c r="B110" s="126" t="s">
        <v>206</v>
      </c>
      <c r="C110" s="263"/>
      <c r="D110" s="263"/>
      <c r="E110" s="263"/>
      <c r="F110" s="263"/>
      <c r="G110" s="263"/>
      <c r="H110" s="279"/>
      <c r="I110" s="280"/>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row>
    <row r="111" spans="1:228" s="3" customFormat="1" ht="15" customHeight="1" x14ac:dyDescent="0.3">
      <c r="A111" s="282" t="s">
        <v>841</v>
      </c>
      <c r="B111" s="273" t="s">
        <v>1874</v>
      </c>
      <c r="C111" s="275">
        <v>2.8000000000000004E-3</v>
      </c>
      <c r="D111" s="331">
        <v>0</v>
      </c>
      <c r="E111" s="276">
        <v>1E-3</v>
      </c>
      <c r="F111" s="331">
        <v>0</v>
      </c>
      <c r="G111" s="331">
        <v>0.03</v>
      </c>
      <c r="H111" s="277">
        <v>5</v>
      </c>
      <c r="I111" s="278" t="s">
        <v>1849</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row>
    <row r="112" spans="1:228" s="3" customFormat="1" ht="15" customHeight="1" x14ac:dyDescent="0.3">
      <c r="A112" s="282" t="s">
        <v>842</v>
      </c>
      <c r="B112" s="273" t="s">
        <v>1875</v>
      </c>
      <c r="C112" s="275">
        <v>3.4999999999999996E-3</v>
      </c>
      <c r="D112" s="331">
        <v>0</v>
      </c>
      <c r="E112" s="276">
        <v>2E-3</v>
      </c>
      <c r="F112" s="331">
        <v>0</v>
      </c>
      <c r="G112" s="331">
        <v>0.04</v>
      </c>
      <c r="H112" s="277">
        <v>5</v>
      </c>
      <c r="I112" s="278" t="s">
        <v>1849</v>
      </c>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row>
    <row r="113" spans="1:228" s="3" customFormat="1" ht="15" customHeight="1" x14ac:dyDescent="0.3">
      <c r="A113" s="282" t="s">
        <v>850</v>
      </c>
      <c r="B113" s="273" t="s">
        <v>1876</v>
      </c>
      <c r="C113" s="275">
        <v>2.5000000000000001E-3</v>
      </c>
      <c r="D113" s="331">
        <v>0</v>
      </c>
      <c r="E113" s="276">
        <v>1E-3</v>
      </c>
      <c r="F113" s="331">
        <v>0</v>
      </c>
      <c r="G113" s="331">
        <v>0.1</v>
      </c>
      <c r="H113" s="277">
        <v>4</v>
      </c>
      <c r="I113" s="278" t="s">
        <v>441</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row>
    <row r="114" spans="1:228" s="3" customFormat="1" ht="15" customHeight="1" x14ac:dyDescent="0.3">
      <c r="A114" s="283" t="s">
        <v>1208</v>
      </c>
      <c r="B114" s="273" t="s">
        <v>1209</v>
      </c>
      <c r="C114" s="275">
        <v>8.1000000000000013E-3</v>
      </c>
      <c r="D114" s="331">
        <v>0</v>
      </c>
      <c r="E114" s="276">
        <v>0</v>
      </c>
      <c r="F114" s="331">
        <v>0.02</v>
      </c>
      <c r="G114" s="331">
        <v>0.02</v>
      </c>
      <c r="H114" s="277">
        <v>6</v>
      </c>
      <c r="I114" s="278" t="s">
        <v>443</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row>
    <row r="115" spans="1:228" s="3" customFormat="1" ht="15" customHeight="1" x14ac:dyDescent="0.3">
      <c r="A115" s="271" t="s">
        <v>116</v>
      </c>
      <c r="B115" s="273" t="s">
        <v>344</v>
      </c>
      <c r="C115" s="275">
        <v>5.6999999999999993E-3</v>
      </c>
      <c r="D115" s="331">
        <v>0</v>
      </c>
      <c r="E115" s="276">
        <v>1E-3</v>
      </c>
      <c r="F115" s="331">
        <v>7.0000000000000007E-2</v>
      </c>
      <c r="G115" s="331">
        <v>0.1</v>
      </c>
      <c r="H115" s="277">
        <v>6</v>
      </c>
      <c r="I115" s="278" t="s">
        <v>443</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row>
    <row r="116" spans="1:228" s="3" customFormat="1" ht="15" customHeight="1" x14ac:dyDescent="0.3">
      <c r="A116" s="271" t="s">
        <v>350</v>
      </c>
      <c r="B116" s="273" t="s">
        <v>1877</v>
      </c>
      <c r="C116" s="275">
        <v>4.0000000000000001E-3</v>
      </c>
      <c r="D116" s="331">
        <v>0</v>
      </c>
      <c r="E116" s="276">
        <v>4.0000000000000001E-3</v>
      </c>
      <c r="F116" s="331">
        <v>0</v>
      </c>
      <c r="G116" s="331">
        <v>0</v>
      </c>
      <c r="H116" s="277">
        <v>5</v>
      </c>
      <c r="I116" s="278" t="s">
        <v>1849</v>
      </c>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row>
    <row r="117" spans="1:228" s="3" customFormat="1" ht="15" customHeight="1" thickBot="1" x14ac:dyDescent="0.35">
      <c r="A117" s="284" t="s">
        <v>44</v>
      </c>
      <c r="B117" s="273" t="s">
        <v>43</v>
      </c>
      <c r="C117" s="275">
        <v>2.5999999999999999E-3</v>
      </c>
      <c r="D117" s="331">
        <v>0</v>
      </c>
      <c r="E117" s="276">
        <v>1.6000000000000001E-3</v>
      </c>
      <c r="F117" s="331">
        <v>0</v>
      </c>
      <c r="G117" s="331">
        <v>0</v>
      </c>
      <c r="H117" s="277">
        <v>6</v>
      </c>
      <c r="I117" s="278" t="s">
        <v>443</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row>
    <row r="118" spans="1:228" s="3" customFormat="1" ht="15" customHeight="1" thickBot="1" x14ac:dyDescent="0.35">
      <c r="A118" s="263"/>
      <c r="B118" s="126" t="s">
        <v>207</v>
      </c>
      <c r="C118" s="263"/>
      <c r="D118" s="263"/>
      <c r="E118" s="263"/>
      <c r="F118" s="263"/>
      <c r="G118" s="263"/>
      <c r="H118" s="279"/>
      <c r="I118" s="280"/>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row>
    <row r="119" spans="1:228" s="3" customFormat="1" ht="15" customHeight="1" x14ac:dyDescent="0.3">
      <c r="A119" s="285" t="s">
        <v>1467</v>
      </c>
      <c r="B119" s="273" t="s">
        <v>1878</v>
      </c>
      <c r="C119" s="275">
        <v>5.0000000000000001E-3</v>
      </c>
      <c r="D119" s="331">
        <v>0</v>
      </c>
      <c r="E119" s="276">
        <v>0</v>
      </c>
      <c r="F119" s="331">
        <v>7.0000000000000007E-2</v>
      </c>
      <c r="G119" s="331">
        <v>7.0000000000000007E-2</v>
      </c>
      <c r="H119" s="277">
        <v>4</v>
      </c>
      <c r="I119" s="278" t="s">
        <v>441</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row>
    <row r="120" spans="1:228" s="3" customFormat="1" ht="15" customHeight="1" x14ac:dyDescent="0.3">
      <c r="A120" s="285" t="s">
        <v>1306</v>
      </c>
      <c r="B120" s="273" t="s">
        <v>1329</v>
      </c>
      <c r="C120" s="275">
        <v>6.0000000000000001E-3</v>
      </c>
      <c r="D120" s="331">
        <v>0.05</v>
      </c>
      <c r="E120" s="276">
        <v>1.2999999999999999E-3</v>
      </c>
      <c r="F120" s="331">
        <v>0.02</v>
      </c>
      <c r="G120" s="331">
        <v>0.08</v>
      </c>
      <c r="H120" s="277">
        <v>4</v>
      </c>
      <c r="I120" s="278" t="s">
        <v>441</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row>
    <row r="121" spans="1:228" s="3" customFormat="1" ht="15" customHeight="1" x14ac:dyDescent="0.3">
      <c r="A121" s="266" t="s">
        <v>113</v>
      </c>
      <c r="B121" s="273" t="s">
        <v>957</v>
      </c>
      <c r="C121" s="275">
        <v>6.1999999999999998E-3</v>
      </c>
      <c r="D121" s="331">
        <v>0.01</v>
      </c>
      <c r="E121" s="276">
        <v>2.7000000000000001E-3</v>
      </c>
      <c r="F121" s="331">
        <v>0.04</v>
      </c>
      <c r="G121" s="331">
        <v>0.1</v>
      </c>
      <c r="H121" s="277">
        <v>5</v>
      </c>
      <c r="I121" s="278" t="s">
        <v>1849</v>
      </c>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row>
    <row r="122" spans="1:228" s="3" customFormat="1" ht="15" customHeight="1" x14ac:dyDescent="0.3">
      <c r="A122" s="267" t="s">
        <v>295</v>
      </c>
      <c r="B122" s="273" t="s">
        <v>1879</v>
      </c>
      <c r="C122" s="275">
        <v>5.0000000000000001E-3</v>
      </c>
      <c r="D122" s="331">
        <v>0</v>
      </c>
      <c r="E122" s="276">
        <v>8.0000000000000004E-4</v>
      </c>
      <c r="F122" s="331">
        <v>0.02</v>
      </c>
      <c r="G122" s="331">
        <v>0.04</v>
      </c>
      <c r="H122" s="277">
        <v>4</v>
      </c>
      <c r="I122" s="278" t="s">
        <v>441</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row>
    <row r="123" spans="1:228" s="3" customFormat="1" ht="15" customHeight="1" x14ac:dyDescent="0.3">
      <c r="A123" s="262" t="s">
        <v>190</v>
      </c>
      <c r="B123" s="273" t="s">
        <v>1880</v>
      </c>
      <c r="C123" s="275">
        <v>8.6999999999999994E-3</v>
      </c>
      <c r="D123" s="331">
        <v>0</v>
      </c>
      <c r="E123" s="276">
        <v>0</v>
      </c>
      <c r="F123" s="331">
        <v>0.28000000000000003</v>
      </c>
      <c r="G123" s="331">
        <v>0.33</v>
      </c>
      <c r="H123" s="277">
        <v>4</v>
      </c>
      <c r="I123" s="278" t="s">
        <v>441</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row>
    <row r="124" spans="1:228" s="3" customFormat="1" ht="15" customHeight="1" x14ac:dyDescent="0.3">
      <c r="A124" s="262" t="s">
        <v>223</v>
      </c>
      <c r="B124" s="273" t="s">
        <v>343</v>
      </c>
      <c r="C124" s="275">
        <v>5.5000000000000005E-3</v>
      </c>
      <c r="D124" s="331">
        <v>0</v>
      </c>
      <c r="E124" s="276">
        <v>1E-3</v>
      </c>
      <c r="F124" s="331">
        <v>0.03</v>
      </c>
      <c r="G124" s="331">
        <v>0.06</v>
      </c>
      <c r="H124" s="277">
        <v>4</v>
      </c>
      <c r="I124" s="278" t="s">
        <v>441</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row>
    <row r="125" spans="1:228" s="3" customFormat="1" ht="15" customHeight="1" x14ac:dyDescent="0.3">
      <c r="A125" s="262" t="s">
        <v>69</v>
      </c>
      <c r="B125" s="273" t="s">
        <v>68</v>
      </c>
      <c r="C125" s="275">
        <v>5.5000000000000005E-3</v>
      </c>
      <c r="D125" s="331">
        <v>0</v>
      </c>
      <c r="E125" s="276">
        <v>1.5E-3</v>
      </c>
      <c r="F125" s="331">
        <v>0</v>
      </c>
      <c r="G125" s="331">
        <v>7.0000000000000007E-2</v>
      </c>
      <c r="H125" s="277">
        <v>5</v>
      </c>
      <c r="I125" s="278" t="s">
        <v>1849</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row>
    <row r="126" spans="1:228" s="3" customFormat="1" ht="15" customHeight="1" thickBot="1" x14ac:dyDescent="0.35">
      <c r="A126" s="265" t="s">
        <v>389</v>
      </c>
      <c r="B126" s="273" t="s">
        <v>388</v>
      </c>
      <c r="C126" s="275">
        <v>2.8999999999999998E-3</v>
      </c>
      <c r="D126" s="331">
        <v>0</v>
      </c>
      <c r="E126" s="276">
        <v>2.3999999999999998E-3</v>
      </c>
      <c r="F126" s="331">
        <v>0</v>
      </c>
      <c r="G126" s="331">
        <v>0.02</v>
      </c>
      <c r="H126" s="277">
        <v>5</v>
      </c>
      <c r="I126" s="278" t="s">
        <v>1849</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row>
    <row r="127" spans="1:228" s="3" customFormat="1" ht="15" customHeight="1" thickBot="1" x14ac:dyDescent="0.35">
      <c r="A127" s="286"/>
      <c r="B127" s="293" t="s">
        <v>1249</v>
      </c>
      <c r="C127" s="286"/>
      <c r="D127" s="286"/>
      <c r="E127" s="286"/>
      <c r="F127" s="286"/>
      <c r="G127" s="286"/>
      <c r="H127" s="295"/>
      <c r="I127" s="296"/>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row>
    <row r="128" spans="1:228" s="3" customFormat="1" ht="15" customHeight="1" thickBot="1" x14ac:dyDescent="0.35">
      <c r="A128" s="287" t="s">
        <v>1250</v>
      </c>
      <c r="B128" s="273" t="s">
        <v>1881</v>
      </c>
      <c r="C128" s="275">
        <v>5.0000000000000001E-3</v>
      </c>
      <c r="D128" s="331">
        <v>0</v>
      </c>
      <c r="E128" s="276">
        <v>1E-3</v>
      </c>
      <c r="F128" s="331">
        <v>0.15</v>
      </c>
      <c r="G128" s="331">
        <v>0.2</v>
      </c>
      <c r="H128" s="277">
        <v>5</v>
      </c>
      <c r="I128" s="278" t="s">
        <v>1849</v>
      </c>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row>
    <row r="129" spans="1:228" s="3" customFormat="1" ht="15" customHeight="1" thickBot="1" x14ac:dyDescent="0.35">
      <c r="A129" s="263"/>
      <c r="B129" s="126" t="s">
        <v>353</v>
      </c>
      <c r="C129" s="263"/>
      <c r="D129" s="263"/>
      <c r="E129" s="263"/>
      <c r="F129" s="263"/>
      <c r="G129" s="263"/>
      <c r="H129" s="279"/>
      <c r="I129" s="280"/>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row>
    <row r="130" spans="1:228" s="3" customFormat="1" ht="15" customHeight="1" x14ac:dyDescent="0.3">
      <c r="A130" s="264" t="s">
        <v>137</v>
      </c>
      <c r="B130" s="273" t="s">
        <v>1053</v>
      </c>
      <c r="C130" s="275">
        <v>6.7000000000000002E-3</v>
      </c>
      <c r="D130" s="331">
        <v>0</v>
      </c>
      <c r="E130" s="276">
        <v>3.8E-3</v>
      </c>
      <c r="F130" s="331">
        <v>0</v>
      </c>
      <c r="G130" s="331">
        <v>0.01</v>
      </c>
      <c r="H130" s="277">
        <v>6</v>
      </c>
      <c r="I130" s="278" t="s">
        <v>443</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row>
    <row r="131" spans="1:228" s="3" customFormat="1" ht="15" customHeight="1" x14ac:dyDescent="0.3">
      <c r="A131" s="281" t="s">
        <v>1374</v>
      </c>
      <c r="B131" s="273" t="s">
        <v>1882</v>
      </c>
      <c r="C131" s="275">
        <v>7.7000000000000002E-3</v>
      </c>
      <c r="D131" s="331">
        <v>0</v>
      </c>
      <c r="E131" s="276">
        <v>6.9999999999999993E-3</v>
      </c>
      <c r="F131" s="331">
        <v>0</v>
      </c>
      <c r="G131" s="331">
        <v>0.01</v>
      </c>
      <c r="H131" s="277">
        <v>6</v>
      </c>
      <c r="I131" s="278" t="s">
        <v>443</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row>
    <row r="132" spans="1:228" s="10" customFormat="1" ht="15" customHeight="1" x14ac:dyDescent="0.3">
      <c r="A132" s="262" t="s">
        <v>229</v>
      </c>
      <c r="B132" s="273" t="s">
        <v>1231</v>
      </c>
      <c r="C132" s="275">
        <v>6.0999999999999995E-3</v>
      </c>
      <c r="D132" s="331">
        <v>0</v>
      </c>
      <c r="E132" s="276">
        <v>3.0000000000000001E-3</v>
      </c>
      <c r="F132" s="331">
        <v>0.04</v>
      </c>
      <c r="G132" s="331">
        <v>0.08</v>
      </c>
      <c r="H132" s="277">
        <v>5</v>
      </c>
      <c r="I132" s="278" t="s">
        <v>1849</v>
      </c>
      <c r="J132" s="3"/>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row>
    <row r="133" spans="1:228" s="3" customFormat="1" ht="15" customHeight="1" x14ac:dyDescent="0.3">
      <c r="A133" s="262" t="s">
        <v>395</v>
      </c>
      <c r="B133" s="273" t="s">
        <v>394</v>
      </c>
      <c r="C133" s="275">
        <v>5.5000000000000005E-3</v>
      </c>
      <c r="D133" s="331">
        <v>0</v>
      </c>
      <c r="E133" s="276">
        <v>7.000000000000001E-4</v>
      </c>
      <c r="F133" s="331">
        <v>0</v>
      </c>
      <c r="G133" s="331">
        <v>0.01</v>
      </c>
      <c r="H133" s="277">
        <v>3</v>
      </c>
      <c r="I133" s="278" t="s">
        <v>454</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row>
    <row r="134" spans="1:228" s="10" customFormat="1" ht="15" customHeight="1" x14ac:dyDescent="0.3">
      <c r="A134" s="262" t="s">
        <v>180</v>
      </c>
      <c r="B134" s="273" t="s">
        <v>179</v>
      </c>
      <c r="C134" s="275">
        <v>5.0000000000000001E-3</v>
      </c>
      <c r="D134" s="331">
        <v>0</v>
      </c>
      <c r="E134" s="276">
        <v>3.2000000000000002E-3</v>
      </c>
      <c r="F134" s="331">
        <v>0</v>
      </c>
      <c r="G134" s="331">
        <v>0.08</v>
      </c>
      <c r="H134" s="277">
        <v>5</v>
      </c>
      <c r="I134" s="278" t="s">
        <v>1849</v>
      </c>
      <c r="J134" s="3"/>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row>
    <row r="135" spans="1:228" s="3" customFormat="1" ht="15" customHeight="1" x14ac:dyDescent="0.3">
      <c r="A135" s="262" t="s">
        <v>110</v>
      </c>
      <c r="B135" s="273" t="s">
        <v>98</v>
      </c>
      <c r="C135" s="275">
        <v>9.9000000000000008E-3</v>
      </c>
      <c r="D135" s="331">
        <v>0.44</v>
      </c>
      <c r="E135" s="276">
        <v>3.0000000000000001E-3</v>
      </c>
      <c r="F135" s="331">
        <v>0</v>
      </c>
      <c r="G135" s="331">
        <v>7.0000000000000007E-2</v>
      </c>
      <c r="H135" s="277">
        <v>4</v>
      </c>
      <c r="I135" s="278" t="s">
        <v>441</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row>
    <row r="136" spans="1:228" s="3" customFormat="1" ht="15" customHeight="1" x14ac:dyDescent="0.3">
      <c r="A136" s="262" t="s">
        <v>250</v>
      </c>
      <c r="B136" s="273" t="s">
        <v>1016</v>
      </c>
      <c r="C136" s="275">
        <v>0</v>
      </c>
      <c r="D136" s="331">
        <v>0.01</v>
      </c>
      <c r="E136" s="276">
        <v>3.0000000000000001E-3</v>
      </c>
      <c r="F136" s="331">
        <v>0.01</v>
      </c>
      <c r="G136" s="331">
        <v>0.12</v>
      </c>
      <c r="H136" s="277">
        <v>3</v>
      </c>
      <c r="I136" s="278" t="s">
        <v>454</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row>
    <row r="137" spans="1:228" s="3" customFormat="1" ht="15" customHeight="1" x14ac:dyDescent="0.3">
      <c r="A137" s="262" t="s">
        <v>117</v>
      </c>
      <c r="B137" s="273" t="s">
        <v>440</v>
      </c>
      <c r="C137" s="275">
        <v>6.0000000000000001E-3</v>
      </c>
      <c r="D137" s="331">
        <v>0</v>
      </c>
      <c r="E137" s="276">
        <v>3.0000000000000005E-3</v>
      </c>
      <c r="F137" s="331">
        <v>0.04</v>
      </c>
      <c r="G137" s="331">
        <v>0.13</v>
      </c>
      <c r="H137" s="277">
        <v>4</v>
      </c>
      <c r="I137" s="278" t="s">
        <v>441</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row>
    <row r="138" spans="1:228" s="3" customFormat="1" ht="15" customHeight="1" thickBot="1" x14ac:dyDescent="0.35">
      <c r="A138" s="265" t="s">
        <v>387</v>
      </c>
      <c r="B138" s="273" t="s">
        <v>386</v>
      </c>
      <c r="C138" s="275">
        <v>3.2000000000000002E-3</v>
      </c>
      <c r="D138" s="331">
        <v>0</v>
      </c>
      <c r="E138" s="276">
        <v>4.0000000000000001E-3</v>
      </c>
      <c r="F138" s="331">
        <v>0</v>
      </c>
      <c r="G138" s="331">
        <v>0.01</v>
      </c>
      <c r="H138" s="277">
        <v>6</v>
      </c>
      <c r="I138" s="278" t="s">
        <v>443</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row>
    <row r="139" spans="1:228" s="3" customFormat="1" ht="15" customHeight="1" thickBot="1" x14ac:dyDescent="0.35">
      <c r="A139" s="263"/>
      <c r="B139" s="126" t="s">
        <v>298</v>
      </c>
      <c r="C139" s="263"/>
      <c r="D139" s="263"/>
      <c r="E139" s="263"/>
      <c r="F139" s="263"/>
      <c r="G139" s="263"/>
      <c r="H139" s="279"/>
      <c r="I139" s="280"/>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row>
    <row r="140" spans="1:228" s="3" customFormat="1" ht="15" customHeight="1" x14ac:dyDescent="0.3">
      <c r="A140" s="264" t="s">
        <v>118</v>
      </c>
      <c r="B140" s="273" t="s">
        <v>1054</v>
      </c>
      <c r="C140" s="275">
        <v>7.7000000000000002E-3</v>
      </c>
      <c r="D140" s="331">
        <v>0</v>
      </c>
      <c r="E140" s="276">
        <v>5.1999999999999998E-3</v>
      </c>
      <c r="F140" s="331">
        <v>0</v>
      </c>
      <c r="G140" s="331">
        <v>0</v>
      </c>
      <c r="H140" s="277">
        <v>5</v>
      </c>
      <c r="I140" s="278" t="s">
        <v>1849</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row>
    <row r="141" spans="1:228" s="3" customFormat="1" ht="15" customHeight="1" x14ac:dyDescent="0.3">
      <c r="A141" s="266" t="s">
        <v>352</v>
      </c>
      <c r="B141" s="273" t="s">
        <v>351</v>
      </c>
      <c r="C141" s="275">
        <v>5.0000000000000001E-3</v>
      </c>
      <c r="D141" s="331">
        <v>0</v>
      </c>
      <c r="E141" s="276">
        <v>3.0000000000000001E-3</v>
      </c>
      <c r="F141" s="331">
        <v>0</v>
      </c>
      <c r="G141" s="331">
        <v>0.01</v>
      </c>
      <c r="H141" s="277">
        <v>4</v>
      </c>
      <c r="I141" s="278" t="s">
        <v>441</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row>
    <row r="142" spans="1:228" s="3" customFormat="1" ht="15" customHeight="1" thickBot="1" x14ac:dyDescent="0.35">
      <c r="A142" s="288" t="s">
        <v>1112</v>
      </c>
      <c r="B142" s="273" t="s">
        <v>1111</v>
      </c>
      <c r="C142" s="275">
        <v>6.9999999999999993E-3</v>
      </c>
      <c r="D142" s="331">
        <v>0</v>
      </c>
      <c r="E142" s="276">
        <v>2E-3</v>
      </c>
      <c r="F142" s="331">
        <v>0</v>
      </c>
      <c r="G142" s="331">
        <v>0.04</v>
      </c>
      <c r="H142" s="277">
        <v>6</v>
      </c>
      <c r="I142" s="278" t="s">
        <v>443</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row>
    <row r="143" spans="1:228" s="3" customFormat="1" ht="15" customHeight="1" thickBot="1" x14ac:dyDescent="0.35">
      <c r="A143" s="263"/>
      <c r="B143" s="126" t="s">
        <v>208</v>
      </c>
      <c r="C143" s="263"/>
      <c r="D143" s="263"/>
      <c r="E143" s="263"/>
      <c r="F143" s="263"/>
      <c r="G143" s="263"/>
      <c r="H143" s="279"/>
      <c r="I143" s="280"/>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row>
    <row r="144" spans="1:228" s="3" customFormat="1" ht="15" customHeight="1" x14ac:dyDescent="0.3">
      <c r="A144" s="262" t="s">
        <v>302</v>
      </c>
      <c r="B144" s="273" t="s">
        <v>301</v>
      </c>
      <c r="C144" s="275">
        <v>9.0000000000000011E-3</v>
      </c>
      <c r="D144" s="331">
        <v>0</v>
      </c>
      <c r="E144" s="276">
        <v>4.0000000000000001E-3</v>
      </c>
      <c r="F144" s="331">
        <v>0.14000000000000001</v>
      </c>
      <c r="G144" s="331">
        <v>0.14000000000000001</v>
      </c>
      <c r="H144" s="277">
        <v>6</v>
      </c>
      <c r="I144" s="278" t="s">
        <v>443</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row>
    <row r="145" spans="1:228" s="10" customFormat="1" ht="15" customHeight="1" x14ac:dyDescent="0.3">
      <c r="A145" s="262" t="s">
        <v>242</v>
      </c>
      <c r="B145" s="273" t="s">
        <v>1883</v>
      </c>
      <c r="C145" s="275">
        <v>8.5000000000000006E-3</v>
      </c>
      <c r="D145" s="331">
        <v>0</v>
      </c>
      <c r="E145" s="276">
        <v>3.0000000000000001E-3</v>
      </c>
      <c r="F145" s="331">
        <v>0</v>
      </c>
      <c r="G145" s="331">
        <v>0</v>
      </c>
      <c r="H145" s="277">
        <v>6</v>
      </c>
      <c r="I145" s="278" t="s">
        <v>443</v>
      </c>
      <c r="J145" s="3"/>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row>
    <row r="146" spans="1:228" s="3" customFormat="1" ht="15" customHeight="1" x14ac:dyDescent="0.3">
      <c r="A146" s="262" t="s">
        <v>18</v>
      </c>
      <c r="B146" s="273" t="s">
        <v>1232</v>
      </c>
      <c r="C146" s="275">
        <v>8.1000000000000013E-3</v>
      </c>
      <c r="D146" s="331">
        <v>0</v>
      </c>
      <c r="E146" s="276">
        <v>2E-3</v>
      </c>
      <c r="F146" s="331">
        <v>0</v>
      </c>
      <c r="G146" s="331">
        <v>0.02</v>
      </c>
      <c r="H146" s="277">
        <v>6</v>
      </c>
      <c r="I146" s="278" t="s">
        <v>443</v>
      </c>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row>
    <row r="147" spans="1:228" s="10" customFormat="1" ht="15" customHeight="1" x14ac:dyDescent="0.3">
      <c r="A147" s="262" t="s">
        <v>55</v>
      </c>
      <c r="B147" s="273" t="s">
        <v>316</v>
      </c>
      <c r="C147" s="275">
        <v>8.3999999999999995E-3</v>
      </c>
      <c r="D147" s="331">
        <v>0</v>
      </c>
      <c r="E147" s="276">
        <v>5.0000000000000001E-3</v>
      </c>
      <c r="F147" s="331">
        <v>0</v>
      </c>
      <c r="G147" s="331">
        <v>0</v>
      </c>
      <c r="H147" s="277">
        <v>6</v>
      </c>
      <c r="I147" s="278" t="s">
        <v>443</v>
      </c>
      <c r="J147" s="3"/>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row>
    <row r="148" spans="1:228" s="10" customFormat="1" ht="15" customHeight="1" x14ac:dyDescent="0.3">
      <c r="A148" s="262" t="s">
        <v>25</v>
      </c>
      <c r="B148" s="273" t="s">
        <v>1361</v>
      </c>
      <c r="C148" s="275">
        <v>6.8000000000000005E-3</v>
      </c>
      <c r="D148" s="331">
        <v>0</v>
      </c>
      <c r="E148" s="276">
        <v>5.0000000000000001E-3</v>
      </c>
      <c r="F148" s="331">
        <v>0</v>
      </c>
      <c r="G148" s="331">
        <v>0.05</v>
      </c>
      <c r="H148" s="277">
        <v>6</v>
      </c>
      <c r="I148" s="278" t="s">
        <v>443</v>
      </c>
      <c r="J148" s="3"/>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row>
    <row r="149" spans="1:228" s="3" customFormat="1" ht="15" customHeight="1" x14ac:dyDescent="0.3">
      <c r="A149" s="262" t="s">
        <v>283</v>
      </c>
      <c r="B149" s="273" t="s">
        <v>1884</v>
      </c>
      <c r="C149" s="275">
        <v>7.3000000000000001E-3</v>
      </c>
      <c r="D149" s="331">
        <v>0</v>
      </c>
      <c r="E149" s="276">
        <v>4.5000000000000005E-3</v>
      </c>
      <c r="F149" s="331">
        <v>7.0000000000000007E-2</v>
      </c>
      <c r="G149" s="331">
        <v>0.08</v>
      </c>
      <c r="H149" s="277">
        <v>6</v>
      </c>
      <c r="I149" s="278" t="s">
        <v>443</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row>
    <row r="150" spans="1:228" s="3" customFormat="1" ht="15" customHeight="1" x14ac:dyDescent="0.3">
      <c r="A150" s="262" t="s">
        <v>36</v>
      </c>
      <c r="B150" s="273" t="s">
        <v>1026</v>
      </c>
      <c r="C150" s="275">
        <v>6.5000000000000006E-3</v>
      </c>
      <c r="D150" s="331">
        <v>0</v>
      </c>
      <c r="E150" s="276">
        <v>5.0000000000000001E-3</v>
      </c>
      <c r="F150" s="331">
        <v>0.01</v>
      </c>
      <c r="G150" s="331">
        <v>0.16</v>
      </c>
      <c r="H150" s="277">
        <v>6</v>
      </c>
      <c r="I150" s="278" t="s">
        <v>443</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row>
    <row r="151" spans="1:228" s="3" customFormat="1" ht="15" customHeight="1" x14ac:dyDescent="0.3">
      <c r="A151" s="262" t="s">
        <v>29</v>
      </c>
      <c r="B151" s="273" t="s">
        <v>961</v>
      </c>
      <c r="C151" s="275">
        <v>8.5000000000000006E-3</v>
      </c>
      <c r="D151" s="331">
        <v>0</v>
      </c>
      <c r="E151" s="276">
        <v>5.0000000000000001E-3</v>
      </c>
      <c r="F151" s="331">
        <v>0</v>
      </c>
      <c r="G151" s="331">
        <v>0.05</v>
      </c>
      <c r="H151" s="277">
        <v>6</v>
      </c>
      <c r="I151" s="278" t="s">
        <v>443</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row>
    <row r="152" spans="1:228" s="3" customFormat="1" ht="15" customHeight="1" x14ac:dyDescent="0.3">
      <c r="A152" s="262" t="s">
        <v>65</v>
      </c>
      <c r="B152" s="273" t="s">
        <v>1885</v>
      </c>
      <c r="C152" s="275">
        <v>8.5000000000000006E-3</v>
      </c>
      <c r="D152" s="331">
        <v>0</v>
      </c>
      <c r="E152" s="276">
        <v>5.0000000000000001E-3</v>
      </c>
      <c r="F152" s="331">
        <v>0.44</v>
      </c>
      <c r="G152" s="331">
        <v>0.54</v>
      </c>
      <c r="H152" s="277">
        <v>6</v>
      </c>
      <c r="I152" s="278" t="s">
        <v>443</v>
      </c>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row>
    <row r="153" spans="1:228" s="3" customFormat="1" ht="15" customHeight="1" x14ac:dyDescent="0.3">
      <c r="A153" s="262" t="s">
        <v>45</v>
      </c>
      <c r="B153" s="273" t="s">
        <v>364</v>
      </c>
      <c r="C153" s="275">
        <v>2.3E-3</v>
      </c>
      <c r="D153" s="331">
        <v>0</v>
      </c>
      <c r="E153" s="276">
        <v>1.1999999999999999E-3</v>
      </c>
      <c r="F153" s="331">
        <v>0</v>
      </c>
      <c r="G153" s="331">
        <v>0</v>
      </c>
      <c r="H153" s="277">
        <v>6</v>
      </c>
      <c r="I153" s="278" t="s">
        <v>443</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row>
    <row r="154" spans="1:228" s="3" customFormat="1" ht="15" customHeight="1" thickBot="1" x14ac:dyDescent="0.35">
      <c r="A154" s="265" t="s">
        <v>39</v>
      </c>
      <c r="B154" s="273" t="s">
        <v>167</v>
      </c>
      <c r="C154" s="275">
        <v>8.1000000000000013E-3</v>
      </c>
      <c r="D154" s="331">
        <v>0</v>
      </c>
      <c r="E154" s="276">
        <v>6.0000000000000001E-3</v>
      </c>
      <c r="F154" s="331">
        <v>0</v>
      </c>
      <c r="G154" s="331">
        <v>0.11</v>
      </c>
      <c r="H154" s="277">
        <v>6</v>
      </c>
      <c r="I154" s="278" t="s">
        <v>443</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row>
    <row r="155" spans="1:228" s="3" customFormat="1" ht="15" customHeight="1" thickBot="1" x14ac:dyDescent="0.35">
      <c r="A155" s="263"/>
      <c r="B155" s="126" t="s">
        <v>209</v>
      </c>
      <c r="C155" s="263"/>
      <c r="D155" s="263"/>
      <c r="E155" s="263"/>
      <c r="F155" s="263"/>
      <c r="G155" s="263"/>
      <c r="H155" s="279"/>
      <c r="I155" s="280"/>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row>
    <row r="156" spans="1:228" s="3" customFormat="1" ht="15" customHeight="1" x14ac:dyDescent="0.3">
      <c r="A156" s="266" t="s">
        <v>846</v>
      </c>
      <c r="B156" s="273" t="s">
        <v>1886</v>
      </c>
      <c r="C156" s="275">
        <v>3.7000000000000002E-3</v>
      </c>
      <c r="D156" s="331">
        <v>0</v>
      </c>
      <c r="E156" s="276">
        <v>2E-3</v>
      </c>
      <c r="F156" s="331">
        <v>0</v>
      </c>
      <c r="G156" s="331">
        <v>0.01</v>
      </c>
      <c r="H156" s="277">
        <v>6</v>
      </c>
      <c r="I156" s="278" t="s">
        <v>443</v>
      </c>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row>
    <row r="157" spans="1:228" s="3" customFormat="1" ht="15" customHeight="1" x14ac:dyDescent="0.3">
      <c r="A157" s="266" t="s">
        <v>126</v>
      </c>
      <c r="B157" s="273" t="s">
        <v>1233</v>
      </c>
      <c r="C157" s="275">
        <v>1.01E-2</v>
      </c>
      <c r="D157" s="331">
        <v>0</v>
      </c>
      <c r="E157" s="276">
        <v>2E-3</v>
      </c>
      <c r="F157" s="331">
        <v>0.33</v>
      </c>
      <c r="G157" s="331">
        <v>0.35</v>
      </c>
      <c r="H157" s="277">
        <v>7</v>
      </c>
      <c r="I157" s="278" t="s">
        <v>1445</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row>
    <row r="158" spans="1:228" s="3" customFormat="1" ht="15" customHeight="1" x14ac:dyDescent="0.3">
      <c r="A158" s="285" t="s">
        <v>1471</v>
      </c>
      <c r="B158" s="273" t="s">
        <v>1887</v>
      </c>
      <c r="C158" s="275">
        <v>9.7000000000000003E-3</v>
      </c>
      <c r="D158" s="331">
        <v>0</v>
      </c>
      <c r="E158" s="276">
        <v>8.0000000000000004E-4</v>
      </c>
      <c r="F158" s="331">
        <v>0.1</v>
      </c>
      <c r="G158" s="331">
        <v>0.17</v>
      </c>
      <c r="H158" s="277">
        <v>7</v>
      </c>
      <c r="I158" s="278" t="s">
        <v>1445</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row>
    <row r="159" spans="1:228" s="3" customFormat="1" ht="15" customHeight="1" x14ac:dyDescent="0.3">
      <c r="A159" s="266" t="s">
        <v>130</v>
      </c>
      <c r="B159" s="273" t="s">
        <v>315</v>
      </c>
      <c r="C159" s="275">
        <v>1.23E-2</v>
      </c>
      <c r="D159" s="331">
        <v>0</v>
      </c>
      <c r="E159" s="276">
        <v>6.0000000000000001E-3</v>
      </c>
      <c r="F159" s="331">
        <v>0</v>
      </c>
      <c r="G159" s="331">
        <v>0</v>
      </c>
      <c r="H159" s="277">
        <v>7</v>
      </c>
      <c r="I159" s="278" t="s">
        <v>1445</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row>
    <row r="160" spans="1:228" s="3" customFormat="1" ht="15" customHeight="1" x14ac:dyDescent="0.3">
      <c r="A160" s="266" t="s">
        <v>115</v>
      </c>
      <c r="B160" s="273" t="s">
        <v>1888</v>
      </c>
      <c r="C160" s="275">
        <v>9.8999999999999991E-3</v>
      </c>
      <c r="D160" s="331">
        <v>0</v>
      </c>
      <c r="E160" s="276">
        <v>3.0000000000000001E-3</v>
      </c>
      <c r="F160" s="331">
        <v>0.21</v>
      </c>
      <c r="G160" s="331">
        <v>0.33</v>
      </c>
      <c r="H160" s="277">
        <v>7</v>
      </c>
      <c r="I160" s="278" t="s">
        <v>1445</v>
      </c>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row>
    <row r="161" spans="1:228" s="3" customFormat="1" ht="15" customHeight="1" x14ac:dyDescent="0.3">
      <c r="A161" s="285" t="s">
        <v>1110</v>
      </c>
      <c r="B161" s="273" t="s">
        <v>1889</v>
      </c>
      <c r="C161" s="275">
        <v>1.44E-2</v>
      </c>
      <c r="D161" s="331">
        <v>0.52</v>
      </c>
      <c r="E161" s="276">
        <v>4.0000000000000001E-3</v>
      </c>
      <c r="F161" s="331">
        <v>0</v>
      </c>
      <c r="G161" s="331">
        <v>0.1</v>
      </c>
      <c r="H161" s="277">
        <v>7</v>
      </c>
      <c r="I161" s="278" t="s">
        <v>1445</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row>
    <row r="162" spans="1:228" s="3" customFormat="1" ht="15" customHeight="1" x14ac:dyDescent="0.3">
      <c r="A162" s="285" t="s">
        <v>1393</v>
      </c>
      <c r="B162" s="273" t="s">
        <v>1890</v>
      </c>
      <c r="C162" s="275">
        <v>1.0500000000000001E-2</v>
      </c>
      <c r="D162" s="331">
        <v>0</v>
      </c>
      <c r="E162" s="276">
        <v>4.0000000000000001E-3</v>
      </c>
      <c r="F162" s="331">
        <v>0</v>
      </c>
      <c r="G162" s="331">
        <v>0.1</v>
      </c>
      <c r="H162" s="277">
        <v>7</v>
      </c>
      <c r="I162" s="278" t="s">
        <v>1445</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row>
    <row r="163" spans="1:228" s="10" customFormat="1" ht="15" customHeight="1" x14ac:dyDescent="0.3">
      <c r="A163" s="266" t="s">
        <v>149</v>
      </c>
      <c r="B163" s="273" t="s">
        <v>1891</v>
      </c>
      <c r="C163" s="275">
        <v>9.0000000000000011E-3</v>
      </c>
      <c r="D163" s="331">
        <v>0</v>
      </c>
      <c r="E163" s="276">
        <v>5.0000000000000001E-3</v>
      </c>
      <c r="F163" s="331">
        <v>0.27</v>
      </c>
      <c r="G163" s="331">
        <v>0.38</v>
      </c>
      <c r="H163" s="277">
        <v>7</v>
      </c>
      <c r="I163" s="278" t="s">
        <v>1445</v>
      </c>
      <c r="J163" s="3"/>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row>
    <row r="164" spans="1:228" s="3" customFormat="1" ht="15" customHeight="1" x14ac:dyDescent="0.3">
      <c r="A164" s="266" t="s">
        <v>144</v>
      </c>
      <c r="B164" s="273" t="s">
        <v>143</v>
      </c>
      <c r="C164" s="275">
        <v>4.0000000000000001E-3</v>
      </c>
      <c r="D164" s="331">
        <v>0</v>
      </c>
      <c r="E164" s="276">
        <v>1.4000000000000002E-3</v>
      </c>
      <c r="F164" s="331">
        <v>0</v>
      </c>
      <c r="G164" s="331">
        <v>0.02</v>
      </c>
      <c r="H164" s="277">
        <v>7</v>
      </c>
      <c r="I164" s="278" t="s">
        <v>1445</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row>
    <row r="165" spans="1:228" s="3" customFormat="1" ht="15" customHeight="1" thickBot="1" x14ac:dyDescent="0.35">
      <c r="A165" s="289" t="s">
        <v>146</v>
      </c>
      <c r="B165" s="273" t="s">
        <v>145</v>
      </c>
      <c r="C165" s="275">
        <v>4.3E-3</v>
      </c>
      <c r="D165" s="331">
        <v>0</v>
      </c>
      <c r="E165" s="276">
        <v>1.6000000000000001E-3</v>
      </c>
      <c r="F165" s="331">
        <v>0.01</v>
      </c>
      <c r="G165" s="331">
        <v>0.04</v>
      </c>
      <c r="H165" s="277">
        <v>7</v>
      </c>
      <c r="I165" s="278" t="s">
        <v>1445</v>
      </c>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row>
    <row r="166" spans="1:228" s="3" customFormat="1" ht="15" customHeight="1" thickBot="1" x14ac:dyDescent="0.35">
      <c r="A166" s="263"/>
      <c r="B166" s="126" t="s">
        <v>233</v>
      </c>
      <c r="C166" s="263"/>
      <c r="D166" s="263"/>
      <c r="E166" s="263"/>
      <c r="F166" s="263"/>
      <c r="G166" s="263"/>
      <c r="H166" s="279"/>
      <c r="I166" s="280"/>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row>
    <row r="167" spans="1:228" s="3" customFormat="1" ht="15" customHeight="1" thickBot="1" x14ac:dyDescent="0.35">
      <c r="A167" s="289" t="s">
        <v>263</v>
      </c>
      <c r="B167" s="273" t="s">
        <v>1892</v>
      </c>
      <c r="C167" s="275">
        <v>1.8000000000000002E-2</v>
      </c>
      <c r="D167" s="331">
        <v>0</v>
      </c>
      <c r="E167" s="276">
        <v>3.2000000000000002E-3</v>
      </c>
      <c r="F167" s="331">
        <v>0.23</v>
      </c>
      <c r="G167" s="331">
        <v>0.27</v>
      </c>
      <c r="H167" s="277">
        <v>6</v>
      </c>
      <c r="I167" s="278" t="s">
        <v>443</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row>
    <row r="168" spans="1:228" s="3" customFormat="1" ht="15" customHeight="1" thickBot="1" x14ac:dyDescent="0.35">
      <c r="A168" s="263"/>
      <c r="B168" s="126" t="s">
        <v>210</v>
      </c>
      <c r="C168" s="263"/>
      <c r="D168" s="263"/>
      <c r="E168" s="263"/>
      <c r="F168" s="263"/>
      <c r="G168" s="263"/>
      <c r="H168" s="279"/>
      <c r="I168" s="280"/>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row>
    <row r="169" spans="1:228" s="3" customFormat="1" ht="15" customHeight="1" x14ac:dyDescent="0.3">
      <c r="A169" s="266" t="s">
        <v>365</v>
      </c>
      <c r="B169" s="273" t="s">
        <v>1893</v>
      </c>
      <c r="C169" s="275">
        <v>5.5000000000000005E-3</v>
      </c>
      <c r="D169" s="331">
        <v>0</v>
      </c>
      <c r="E169" s="276">
        <v>5.0000000000000001E-3</v>
      </c>
      <c r="F169" s="331">
        <v>0</v>
      </c>
      <c r="G169" s="331">
        <v>0.08</v>
      </c>
      <c r="H169" s="277">
        <v>6</v>
      </c>
      <c r="I169" s="278" t="s">
        <v>443</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row>
    <row r="170" spans="1:228" s="3" customFormat="1" ht="15" customHeight="1" x14ac:dyDescent="0.3">
      <c r="A170" s="285" t="s">
        <v>1469</v>
      </c>
      <c r="B170" s="273" t="s">
        <v>1894</v>
      </c>
      <c r="C170" s="275">
        <v>9.4999999999999998E-3</v>
      </c>
      <c r="D170" s="331">
        <v>0</v>
      </c>
      <c r="E170" s="276">
        <v>5.0000000000000001E-3</v>
      </c>
      <c r="F170" s="331">
        <v>0</v>
      </c>
      <c r="G170" s="331">
        <v>0.02</v>
      </c>
      <c r="H170" s="277">
        <v>6</v>
      </c>
      <c r="I170" s="278" t="s">
        <v>443</v>
      </c>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row>
    <row r="171" spans="1:228" s="3" customFormat="1" ht="15" customHeight="1" x14ac:dyDescent="0.3">
      <c r="A171" s="285" t="s">
        <v>1370</v>
      </c>
      <c r="B171" s="273" t="s">
        <v>1895</v>
      </c>
      <c r="C171" s="275">
        <v>1.0500000000000001E-2</v>
      </c>
      <c r="D171" s="331">
        <v>0.28000000000000003</v>
      </c>
      <c r="E171" s="276">
        <v>4.0000000000000001E-3</v>
      </c>
      <c r="F171" s="331">
        <v>0</v>
      </c>
      <c r="G171" s="331">
        <v>0.06</v>
      </c>
      <c r="H171" s="277">
        <v>6</v>
      </c>
      <c r="I171" s="278" t="s">
        <v>443</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row>
    <row r="172" spans="1:228" s="3" customFormat="1" ht="15" customHeight="1" x14ac:dyDescent="0.3">
      <c r="A172" s="266" t="s">
        <v>96</v>
      </c>
      <c r="B172" s="273" t="s">
        <v>1896</v>
      </c>
      <c r="C172" s="275">
        <v>9.0000000000000011E-3</v>
      </c>
      <c r="D172" s="331">
        <v>0</v>
      </c>
      <c r="E172" s="276">
        <v>4.0000000000000001E-3</v>
      </c>
      <c r="F172" s="331">
        <v>7.0000000000000007E-2</v>
      </c>
      <c r="G172" s="331">
        <v>0.12</v>
      </c>
      <c r="H172" s="277">
        <v>6</v>
      </c>
      <c r="I172" s="278" t="s">
        <v>443</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row>
    <row r="173" spans="1:228" s="3" customFormat="1" ht="15" customHeight="1" x14ac:dyDescent="0.3">
      <c r="A173" s="266" t="s">
        <v>111</v>
      </c>
      <c r="B173" s="273" t="s">
        <v>1050</v>
      </c>
      <c r="C173" s="275">
        <v>9.0000000000000011E-3</v>
      </c>
      <c r="D173" s="331">
        <v>0</v>
      </c>
      <c r="E173" s="276">
        <v>4.0000000000000001E-3</v>
      </c>
      <c r="F173" s="331">
        <v>0.04</v>
      </c>
      <c r="G173" s="331">
        <v>0.12</v>
      </c>
      <c r="H173" s="277">
        <v>6</v>
      </c>
      <c r="I173" s="278" t="s">
        <v>443</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row>
    <row r="174" spans="1:228" s="3" customFormat="1" ht="15" customHeight="1" x14ac:dyDescent="0.3">
      <c r="A174" s="266" t="s">
        <v>104</v>
      </c>
      <c r="B174" s="273" t="s">
        <v>434</v>
      </c>
      <c r="C174" s="275">
        <v>9.0000000000000011E-3</v>
      </c>
      <c r="D174" s="331">
        <v>0</v>
      </c>
      <c r="E174" s="276">
        <v>4.0000000000000001E-3</v>
      </c>
      <c r="F174" s="331">
        <v>0.02</v>
      </c>
      <c r="G174" s="331">
        <v>0.08</v>
      </c>
      <c r="H174" s="277">
        <v>6</v>
      </c>
      <c r="I174" s="278" t="s">
        <v>443</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row>
    <row r="175" spans="1:228" s="10" customFormat="1" ht="15" customHeight="1" x14ac:dyDescent="0.3">
      <c r="A175" s="266" t="s">
        <v>300</v>
      </c>
      <c r="B175" s="273" t="s">
        <v>299</v>
      </c>
      <c r="C175" s="275">
        <v>9.7999999999999997E-3</v>
      </c>
      <c r="D175" s="331">
        <v>0</v>
      </c>
      <c r="E175" s="276">
        <v>4.0000000000000001E-3</v>
      </c>
      <c r="F175" s="331">
        <v>0</v>
      </c>
      <c r="G175" s="331">
        <v>0.18</v>
      </c>
      <c r="H175" s="277">
        <v>6</v>
      </c>
      <c r="I175" s="278" t="s">
        <v>443</v>
      </c>
      <c r="J175" s="3"/>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row>
    <row r="176" spans="1:228" s="10" customFormat="1" ht="15" customHeight="1" x14ac:dyDescent="0.3">
      <c r="A176" s="266" t="s">
        <v>84</v>
      </c>
      <c r="B176" s="273" t="s">
        <v>1116</v>
      </c>
      <c r="C176" s="275">
        <v>4.5000000000000005E-3</v>
      </c>
      <c r="D176" s="331">
        <v>0</v>
      </c>
      <c r="E176" s="276">
        <v>3.0000000000000001E-3</v>
      </c>
      <c r="F176" s="331">
        <v>0.01</v>
      </c>
      <c r="G176" s="331">
        <v>0.06</v>
      </c>
      <c r="H176" s="277">
        <v>6</v>
      </c>
      <c r="I176" s="278" t="s">
        <v>443</v>
      </c>
      <c r="J176" s="3"/>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row>
    <row r="177" spans="1:228" s="10" customFormat="1" ht="15" customHeight="1" x14ac:dyDescent="0.3">
      <c r="A177" s="266" t="s">
        <v>865</v>
      </c>
      <c r="B177" s="273" t="s">
        <v>872</v>
      </c>
      <c r="C177" s="275">
        <v>8.6999999999999994E-3</v>
      </c>
      <c r="D177" s="331">
        <v>0</v>
      </c>
      <c r="E177" s="276">
        <v>6.0000000000000001E-3</v>
      </c>
      <c r="F177" s="331">
        <v>0</v>
      </c>
      <c r="G177" s="331">
        <v>0.09</v>
      </c>
      <c r="H177" s="277">
        <v>6</v>
      </c>
      <c r="I177" s="278" t="s">
        <v>443</v>
      </c>
      <c r="J177" s="3"/>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row>
    <row r="178" spans="1:228" s="10" customFormat="1" ht="15" customHeight="1" x14ac:dyDescent="0.3">
      <c r="A178" s="266" t="s">
        <v>836</v>
      </c>
      <c r="B178" s="273" t="s">
        <v>1897</v>
      </c>
      <c r="C178" s="275">
        <v>2.8000000000000004E-3</v>
      </c>
      <c r="D178" s="331">
        <v>0</v>
      </c>
      <c r="E178" s="276">
        <v>1.6000000000000001E-3</v>
      </c>
      <c r="F178" s="331">
        <v>0</v>
      </c>
      <c r="G178" s="331">
        <v>0.01</v>
      </c>
      <c r="H178" s="277">
        <v>6</v>
      </c>
      <c r="I178" s="278" t="s">
        <v>443</v>
      </c>
      <c r="J178" s="3"/>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row>
    <row r="179" spans="1:228" s="10" customFormat="1" ht="15" customHeight="1" x14ac:dyDescent="0.3">
      <c r="A179" s="266" t="s">
        <v>837</v>
      </c>
      <c r="B179" s="273" t="s">
        <v>1898</v>
      </c>
      <c r="C179" s="275">
        <v>1.6000000000000001E-3</v>
      </c>
      <c r="D179" s="331">
        <v>0</v>
      </c>
      <c r="E179" s="276">
        <v>1.6000000000000001E-3</v>
      </c>
      <c r="F179" s="331">
        <v>0</v>
      </c>
      <c r="G179" s="331">
        <v>0.01</v>
      </c>
      <c r="H179" s="277">
        <v>6</v>
      </c>
      <c r="I179" s="278" t="s">
        <v>443</v>
      </c>
      <c r="J179" s="3"/>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row>
    <row r="180" spans="1:228" s="10" customFormat="1" ht="15" customHeight="1" x14ac:dyDescent="0.3">
      <c r="A180" s="266" t="s">
        <v>839</v>
      </c>
      <c r="B180" s="273" t="s">
        <v>1899</v>
      </c>
      <c r="C180" s="275">
        <v>3.4000000000000002E-3</v>
      </c>
      <c r="D180" s="331">
        <v>0</v>
      </c>
      <c r="E180" s="276">
        <v>1.6000000000000001E-3</v>
      </c>
      <c r="F180" s="331">
        <v>0</v>
      </c>
      <c r="G180" s="331">
        <v>0.01</v>
      </c>
      <c r="H180" s="277">
        <v>6</v>
      </c>
      <c r="I180" s="278" t="s">
        <v>443</v>
      </c>
      <c r="J180" s="3"/>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row>
    <row r="181" spans="1:228" s="10" customFormat="1" ht="15" customHeight="1" x14ac:dyDescent="0.3">
      <c r="A181" s="266" t="s">
        <v>159</v>
      </c>
      <c r="B181" s="273" t="s">
        <v>158</v>
      </c>
      <c r="C181" s="275">
        <v>8.5000000000000006E-3</v>
      </c>
      <c r="D181" s="331">
        <v>0</v>
      </c>
      <c r="E181" s="276">
        <v>3.0000000000000001E-3</v>
      </c>
      <c r="F181" s="331">
        <v>0</v>
      </c>
      <c r="G181" s="331">
        <v>0.02</v>
      </c>
      <c r="H181" s="277">
        <v>6</v>
      </c>
      <c r="I181" s="278" t="s">
        <v>443</v>
      </c>
      <c r="J181" s="3"/>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row>
    <row r="182" spans="1:228" s="10" customFormat="1" ht="15" customHeight="1" x14ac:dyDescent="0.3">
      <c r="A182" s="285" t="s">
        <v>1376</v>
      </c>
      <c r="B182" s="273" t="s">
        <v>1900</v>
      </c>
      <c r="C182" s="275">
        <v>8.5000000000000006E-3</v>
      </c>
      <c r="D182" s="331">
        <v>0</v>
      </c>
      <c r="E182" s="276">
        <v>4.0000000000000001E-3</v>
      </c>
      <c r="F182" s="331">
        <v>0</v>
      </c>
      <c r="G182" s="331">
        <v>0.04</v>
      </c>
      <c r="H182" s="277">
        <v>6</v>
      </c>
      <c r="I182" s="278" t="s">
        <v>443</v>
      </c>
      <c r="J182" s="3"/>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row>
    <row r="183" spans="1:228" s="10" customFormat="1" ht="15" customHeight="1" x14ac:dyDescent="0.3">
      <c r="A183" s="266" t="s">
        <v>199</v>
      </c>
      <c r="B183" s="273" t="s">
        <v>198</v>
      </c>
      <c r="C183" s="275">
        <v>9.4999999999999998E-3</v>
      </c>
      <c r="D183" s="331">
        <v>0</v>
      </c>
      <c r="E183" s="276">
        <v>6.0000000000000001E-3</v>
      </c>
      <c r="F183" s="331">
        <v>0</v>
      </c>
      <c r="G183" s="331">
        <v>0.12</v>
      </c>
      <c r="H183" s="277">
        <v>6</v>
      </c>
      <c r="I183" s="278" t="s">
        <v>443</v>
      </c>
      <c r="J183" s="3"/>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row>
    <row r="184" spans="1:228" s="10" customFormat="1" ht="15" customHeight="1" x14ac:dyDescent="0.3">
      <c r="A184" s="266" t="s">
        <v>94</v>
      </c>
      <c r="B184" s="273" t="s">
        <v>363</v>
      </c>
      <c r="C184" s="275">
        <v>9.8999999999999991E-3</v>
      </c>
      <c r="D184" s="331">
        <v>0</v>
      </c>
      <c r="E184" s="276">
        <v>5.0000000000000001E-3</v>
      </c>
      <c r="F184" s="331">
        <v>0.02</v>
      </c>
      <c r="G184" s="331">
        <v>0.09</v>
      </c>
      <c r="H184" s="277">
        <v>6</v>
      </c>
      <c r="I184" s="278" t="s">
        <v>443</v>
      </c>
      <c r="J184" s="3"/>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row>
    <row r="185" spans="1:228" s="10" customFormat="1" ht="15" customHeight="1" x14ac:dyDescent="0.3">
      <c r="A185" s="266" t="s">
        <v>56</v>
      </c>
      <c r="B185" s="273" t="s">
        <v>88</v>
      </c>
      <c r="C185" s="275">
        <v>9.8999999999999991E-3</v>
      </c>
      <c r="D185" s="331">
        <v>0</v>
      </c>
      <c r="E185" s="276">
        <v>5.0000000000000001E-3</v>
      </c>
      <c r="F185" s="331">
        <v>0</v>
      </c>
      <c r="G185" s="331">
        <v>0.08</v>
      </c>
      <c r="H185" s="277">
        <v>6</v>
      </c>
      <c r="I185" s="278" t="s">
        <v>443</v>
      </c>
      <c r="J185" s="3"/>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row>
    <row r="186" spans="1:228" s="10" customFormat="1" ht="15" customHeight="1" x14ac:dyDescent="0.3">
      <c r="A186" s="285" t="s">
        <v>1300</v>
      </c>
      <c r="B186" s="273" t="s">
        <v>1330</v>
      </c>
      <c r="C186" s="275">
        <v>1.5799999999999998E-2</v>
      </c>
      <c r="D186" s="331">
        <v>0.39</v>
      </c>
      <c r="E186" s="276">
        <v>2.8000000000000004E-3</v>
      </c>
      <c r="F186" s="331">
        <v>0.11</v>
      </c>
      <c r="G186" s="331">
        <v>0.16</v>
      </c>
      <c r="H186" s="277">
        <v>6</v>
      </c>
      <c r="I186" s="278" t="s">
        <v>443</v>
      </c>
      <c r="J186" s="3"/>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row>
    <row r="187" spans="1:228" s="10" customFormat="1" ht="15" customHeight="1" x14ac:dyDescent="0.3">
      <c r="A187" s="266" t="s">
        <v>139</v>
      </c>
      <c r="B187" s="273" t="s">
        <v>138</v>
      </c>
      <c r="C187" s="275">
        <v>6.9999999999999993E-3</v>
      </c>
      <c r="D187" s="331">
        <v>0</v>
      </c>
      <c r="E187" s="276">
        <v>4.0000000000000001E-3</v>
      </c>
      <c r="F187" s="331">
        <v>0.05</v>
      </c>
      <c r="G187" s="331">
        <v>0.1</v>
      </c>
      <c r="H187" s="277">
        <v>6</v>
      </c>
      <c r="I187" s="278" t="s">
        <v>443</v>
      </c>
      <c r="J187" s="3"/>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row>
    <row r="188" spans="1:228" s="10" customFormat="1" ht="15" customHeight="1" x14ac:dyDescent="0.3">
      <c r="A188" s="285" t="s">
        <v>1386</v>
      </c>
      <c r="B188" s="273" t="s">
        <v>1387</v>
      </c>
      <c r="C188" s="275">
        <v>6.0000000000000001E-3</v>
      </c>
      <c r="D188" s="331">
        <v>0</v>
      </c>
      <c r="E188" s="276">
        <v>4.0000000000000001E-3</v>
      </c>
      <c r="F188" s="331">
        <v>0.02</v>
      </c>
      <c r="G188" s="331">
        <v>0.08</v>
      </c>
      <c r="H188" s="277">
        <v>6</v>
      </c>
      <c r="I188" s="278" t="s">
        <v>443</v>
      </c>
      <c r="J188" s="3"/>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row>
    <row r="189" spans="1:228" s="10" customFormat="1" ht="15" customHeight="1" x14ac:dyDescent="0.3">
      <c r="A189" s="266" t="s">
        <v>93</v>
      </c>
      <c r="B189" s="273" t="s">
        <v>1362</v>
      </c>
      <c r="C189" s="275">
        <v>7.8000000000000005E-3</v>
      </c>
      <c r="D189" s="331">
        <v>0</v>
      </c>
      <c r="E189" s="276">
        <v>3.0000000000000001E-3</v>
      </c>
      <c r="F189" s="331">
        <v>0.05</v>
      </c>
      <c r="G189" s="331">
        <v>0.09</v>
      </c>
      <c r="H189" s="277">
        <v>6</v>
      </c>
      <c r="I189" s="278" t="s">
        <v>443</v>
      </c>
      <c r="J189" s="3"/>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row>
    <row r="190" spans="1:228" s="16" customFormat="1" ht="15" customHeight="1" x14ac:dyDescent="0.3">
      <c r="A190" s="266" t="s">
        <v>293</v>
      </c>
      <c r="B190" s="273" t="s">
        <v>1901</v>
      </c>
      <c r="C190" s="275">
        <v>9.4999999999999998E-3</v>
      </c>
      <c r="D190" s="331">
        <v>0</v>
      </c>
      <c r="E190" s="276">
        <v>2E-3</v>
      </c>
      <c r="F190" s="331">
        <v>0.12</v>
      </c>
      <c r="G190" s="331">
        <v>0.13</v>
      </c>
      <c r="H190" s="277">
        <v>6</v>
      </c>
      <c r="I190" s="278" t="s">
        <v>443</v>
      </c>
      <c r="J190" s="3"/>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row>
    <row r="191" spans="1:228" s="10" customFormat="1" ht="15" customHeight="1" x14ac:dyDescent="0.3">
      <c r="A191" s="266" t="s">
        <v>40</v>
      </c>
      <c r="B191" s="273" t="s">
        <v>1902</v>
      </c>
      <c r="C191" s="275">
        <v>9.0000000000000011E-3</v>
      </c>
      <c r="D191" s="331">
        <v>0</v>
      </c>
      <c r="E191" s="276">
        <v>2E-3</v>
      </c>
      <c r="F191" s="331">
        <v>0.09</v>
      </c>
      <c r="G191" s="331">
        <v>0.1</v>
      </c>
      <c r="H191" s="277">
        <v>6</v>
      </c>
      <c r="I191" s="278" t="s">
        <v>443</v>
      </c>
      <c r="J191" s="3"/>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row>
    <row r="192" spans="1:228" s="10" customFormat="1" ht="15" customHeight="1" x14ac:dyDescent="0.3">
      <c r="A192" s="266" t="s">
        <v>285</v>
      </c>
      <c r="B192" s="273" t="s">
        <v>1903</v>
      </c>
      <c r="C192" s="275">
        <v>7.3000000000000001E-3</v>
      </c>
      <c r="D192" s="331">
        <v>0</v>
      </c>
      <c r="E192" s="276">
        <v>1.6000000000000001E-3</v>
      </c>
      <c r="F192" s="331">
        <v>0.06</v>
      </c>
      <c r="G192" s="331">
        <v>7.0000000000000007E-2</v>
      </c>
      <c r="H192" s="277">
        <v>6</v>
      </c>
      <c r="I192" s="278" t="s">
        <v>443</v>
      </c>
      <c r="J192" s="3"/>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row>
    <row r="193" spans="1:228" s="10" customFormat="1" ht="15" customHeight="1" x14ac:dyDescent="0.3">
      <c r="A193" s="266" t="s">
        <v>7</v>
      </c>
      <c r="B193" s="273" t="s">
        <v>1027</v>
      </c>
      <c r="C193" s="275">
        <v>7.9000000000000008E-3</v>
      </c>
      <c r="D193" s="331">
        <v>0</v>
      </c>
      <c r="E193" s="276">
        <v>5.0000000000000001E-3</v>
      </c>
      <c r="F193" s="331">
        <v>0.03</v>
      </c>
      <c r="G193" s="331">
        <v>0.13</v>
      </c>
      <c r="H193" s="277">
        <v>6</v>
      </c>
      <c r="I193" s="278" t="s">
        <v>443</v>
      </c>
      <c r="J193" s="3"/>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row>
    <row r="194" spans="1:228" s="10" customFormat="1" ht="15" customHeight="1" x14ac:dyDescent="0.3">
      <c r="A194" s="266" t="s">
        <v>34</v>
      </c>
      <c r="B194" s="273" t="s">
        <v>1028</v>
      </c>
      <c r="C194" s="275">
        <v>7.9000000000000008E-3</v>
      </c>
      <c r="D194" s="331">
        <v>0</v>
      </c>
      <c r="E194" s="276">
        <v>5.0000000000000001E-3</v>
      </c>
      <c r="F194" s="331">
        <v>0.02</v>
      </c>
      <c r="G194" s="331">
        <v>0.12</v>
      </c>
      <c r="H194" s="277">
        <v>6</v>
      </c>
      <c r="I194" s="278" t="s">
        <v>443</v>
      </c>
      <c r="J194" s="3"/>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row>
    <row r="195" spans="1:228" s="10" customFormat="1" ht="15" customHeight="1" x14ac:dyDescent="0.3">
      <c r="A195" s="266" t="s">
        <v>57</v>
      </c>
      <c r="B195" s="273" t="s">
        <v>162</v>
      </c>
      <c r="C195" s="275">
        <v>9.7999999999999997E-3</v>
      </c>
      <c r="D195" s="331">
        <v>0</v>
      </c>
      <c r="E195" s="276">
        <v>3.0000000000000001E-3</v>
      </c>
      <c r="F195" s="331">
        <v>0.14000000000000001</v>
      </c>
      <c r="G195" s="331">
        <v>0.22</v>
      </c>
      <c r="H195" s="277">
        <v>6</v>
      </c>
      <c r="I195" s="278" t="s">
        <v>443</v>
      </c>
      <c r="J195" s="3"/>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row>
    <row r="196" spans="1:228" s="10" customFormat="1" ht="15" customHeight="1" x14ac:dyDescent="0.3">
      <c r="A196" s="266" t="s">
        <v>86</v>
      </c>
      <c r="B196" s="273" t="s">
        <v>1904</v>
      </c>
      <c r="C196" s="275">
        <v>1.1599999999999999E-2</v>
      </c>
      <c r="D196" s="331">
        <v>0</v>
      </c>
      <c r="E196" s="276">
        <v>0</v>
      </c>
      <c r="F196" s="331">
        <v>0.17</v>
      </c>
      <c r="G196" s="331">
        <v>0.23</v>
      </c>
      <c r="H196" s="277">
        <v>6</v>
      </c>
      <c r="I196" s="278" t="s">
        <v>443</v>
      </c>
      <c r="J196" s="3"/>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row>
    <row r="197" spans="1:228" s="10" customFormat="1" ht="15" customHeight="1" x14ac:dyDescent="0.3">
      <c r="A197" s="266" t="s">
        <v>26</v>
      </c>
      <c r="B197" s="273" t="s">
        <v>1905</v>
      </c>
      <c r="C197" s="275">
        <v>1.09E-2</v>
      </c>
      <c r="D197" s="331">
        <v>0</v>
      </c>
      <c r="E197" s="276">
        <v>0</v>
      </c>
      <c r="F197" s="331">
        <v>0.1</v>
      </c>
      <c r="G197" s="331">
        <v>0.12</v>
      </c>
      <c r="H197" s="277">
        <v>6</v>
      </c>
      <c r="I197" s="278" t="s">
        <v>443</v>
      </c>
      <c r="J197" s="3"/>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row>
    <row r="198" spans="1:228" s="3" customFormat="1" ht="15" customHeight="1" x14ac:dyDescent="0.3">
      <c r="A198" s="266" t="s">
        <v>224</v>
      </c>
      <c r="B198" s="273" t="s">
        <v>1906</v>
      </c>
      <c r="C198" s="275">
        <v>3.5999999999999999E-3</v>
      </c>
      <c r="D198" s="331">
        <v>0</v>
      </c>
      <c r="E198" s="276">
        <v>1E-3</v>
      </c>
      <c r="F198" s="331">
        <v>0</v>
      </c>
      <c r="G198" s="331">
        <v>0.01</v>
      </c>
      <c r="H198" s="277">
        <v>6</v>
      </c>
      <c r="I198" s="278" t="s">
        <v>443</v>
      </c>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row>
    <row r="199" spans="1:228" s="10" customFormat="1" ht="15" customHeight="1" x14ac:dyDescent="0.3">
      <c r="A199" s="266" t="s">
        <v>308</v>
      </c>
      <c r="B199" s="273" t="s">
        <v>428</v>
      </c>
      <c r="C199" s="275">
        <v>8.3999999999999995E-3</v>
      </c>
      <c r="D199" s="331">
        <v>0</v>
      </c>
      <c r="E199" s="276">
        <v>3.4000000000000002E-3</v>
      </c>
      <c r="F199" s="331">
        <v>0</v>
      </c>
      <c r="G199" s="331">
        <v>0.02</v>
      </c>
      <c r="H199" s="277">
        <v>6</v>
      </c>
      <c r="I199" s="278" t="s">
        <v>443</v>
      </c>
      <c r="J199" s="3"/>
    </row>
    <row r="200" spans="1:228" s="10" customFormat="1" ht="15" customHeight="1" x14ac:dyDescent="0.3">
      <c r="A200" s="266" t="s">
        <v>151</v>
      </c>
      <c r="B200" s="273" t="s">
        <v>150</v>
      </c>
      <c r="C200" s="275">
        <v>8.0000000000000002E-3</v>
      </c>
      <c r="D200" s="331">
        <v>0</v>
      </c>
      <c r="E200" s="276">
        <v>4.0000000000000001E-3</v>
      </c>
      <c r="F200" s="331">
        <v>0.03</v>
      </c>
      <c r="G200" s="331">
        <v>0.1</v>
      </c>
      <c r="H200" s="277">
        <v>6</v>
      </c>
      <c r="I200" s="278" t="s">
        <v>443</v>
      </c>
      <c r="J200" s="3"/>
    </row>
    <row r="201" spans="1:228" s="11" customFormat="1" ht="15" customHeight="1" x14ac:dyDescent="0.3">
      <c r="A201" s="266" t="s">
        <v>373</v>
      </c>
      <c r="B201" s="273" t="s">
        <v>1907</v>
      </c>
      <c r="C201" s="275">
        <v>2.3999999999999998E-3</v>
      </c>
      <c r="D201" s="331">
        <v>0.24</v>
      </c>
      <c r="E201" s="276">
        <v>6.0000000000000001E-3</v>
      </c>
      <c r="F201" s="331">
        <v>0</v>
      </c>
      <c r="G201" s="331">
        <v>0.1</v>
      </c>
      <c r="H201" s="277">
        <v>6</v>
      </c>
      <c r="I201" s="278" t="s">
        <v>443</v>
      </c>
      <c r="J201" s="3"/>
      <c r="K201" s="10"/>
      <c r="L201" s="10"/>
      <c r="M201" s="10"/>
    </row>
    <row r="202" spans="1:228" s="3" customFormat="1" ht="15" customHeight="1" x14ac:dyDescent="0.3">
      <c r="A202" s="266" t="s">
        <v>908</v>
      </c>
      <c r="B202" s="273" t="s">
        <v>1908</v>
      </c>
      <c r="C202" s="275">
        <v>6.9999999999999993E-3</v>
      </c>
      <c r="D202" s="331">
        <v>0</v>
      </c>
      <c r="E202" s="276">
        <v>5.0000000000000001E-3</v>
      </c>
      <c r="F202" s="331">
        <v>0</v>
      </c>
      <c r="G202" s="331">
        <v>0.04</v>
      </c>
      <c r="H202" s="277">
        <v>6</v>
      </c>
      <c r="I202" s="278" t="s">
        <v>443</v>
      </c>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row>
    <row r="203" spans="1:228" s="3" customFormat="1" ht="15" customHeight="1" x14ac:dyDescent="0.3">
      <c r="A203" s="266" t="s">
        <v>323</v>
      </c>
      <c r="B203" s="273" t="s">
        <v>1909</v>
      </c>
      <c r="C203" s="275">
        <v>6.0000000000000001E-3</v>
      </c>
      <c r="D203" s="331">
        <v>0</v>
      </c>
      <c r="E203" s="276">
        <v>2E-3</v>
      </c>
      <c r="F203" s="331">
        <v>0</v>
      </c>
      <c r="G203" s="331">
        <v>0</v>
      </c>
      <c r="H203" s="277">
        <v>6</v>
      </c>
      <c r="I203" s="278" t="s">
        <v>443</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row>
    <row r="204" spans="1:228" s="3" customFormat="1" ht="15" customHeight="1" x14ac:dyDescent="0.3">
      <c r="A204" s="266" t="s">
        <v>89</v>
      </c>
      <c r="B204" s="273" t="s">
        <v>1451</v>
      </c>
      <c r="C204" s="275">
        <v>8.0000000000000002E-3</v>
      </c>
      <c r="D204" s="331">
        <v>0</v>
      </c>
      <c r="E204" s="276">
        <v>4.0000000000000001E-3</v>
      </c>
      <c r="F204" s="331">
        <v>0.02</v>
      </c>
      <c r="G204" s="331">
        <v>0.09</v>
      </c>
      <c r="H204" s="277">
        <v>6</v>
      </c>
      <c r="I204" s="278" t="s">
        <v>443</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row>
    <row r="205" spans="1:228" s="3" customFormat="1" ht="15" customHeight="1" x14ac:dyDescent="0.3">
      <c r="A205" s="266" t="s">
        <v>63</v>
      </c>
      <c r="B205" s="273" t="s">
        <v>62</v>
      </c>
      <c r="C205" s="275">
        <v>8.0000000000000002E-3</v>
      </c>
      <c r="D205" s="331">
        <v>0</v>
      </c>
      <c r="E205" s="276">
        <v>5.0000000000000001E-3</v>
      </c>
      <c r="F205" s="331">
        <v>0.13</v>
      </c>
      <c r="G205" s="331">
        <v>0.19</v>
      </c>
      <c r="H205" s="277">
        <v>6</v>
      </c>
      <c r="I205" s="278" t="s">
        <v>443</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row>
    <row r="206" spans="1:228" s="3" customFormat="1" ht="15" customHeight="1" x14ac:dyDescent="0.3">
      <c r="A206" s="266" t="s">
        <v>11</v>
      </c>
      <c r="B206" s="273" t="s">
        <v>10</v>
      </c>
      <c r="C206" s="275">
        <v>1.6000000000000001E-3</v>
      </c>
      <c r="D206" s="331">
        <v>0</v>
      </c>
      <c r="E206" s="276">
        <v>1E-3</v>
      </c>
      <c r="F206" s="331">
        <v>0</v>
      </c>
      <c r="G206" s="331">
        <v>0.01</v>
      </c>
      <c r="H206" s="277">
        <v>6</v>
      </c>
      <c r="I206" s="278" t="s">
        <v>443</v>
      </c>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row>
    <row r="207" spans="1:228" ht="15" customHeight="1" thickBot="1" x14ac:dyDescent="0.35">
      <c r="A207" s="289" t="s">
        <v>74</v>
      </c>
      <c r="B207" s="273" t="s">
        <v>438</v>
      </c>
      <c r="C207" s="275">
        <v>9.0000000000000011E-3</v>
      </c>
      <c r="D207" s="331">
        <v>0</v>
      </c>
      <c r="E207" s="276">
        <v>3.0000000000000001E-3</v>
      </c>
      <c r="F207" s="331">
        <v>0.02</v>
      </c>
      <c r="G207" s="331">
        <v>0.09</v>
      </c>
      <c r="H207" s="277">
        <v>6</v>
      </c>
      <c r="I207" s="278" t="s">
        <v>443</v>
      </c>
      <c r="J207" s="3"/>
    </row>
    <row r="208" spans="1:228" ht="15" customHeight="1" thickBot="1" x14ac:dyDescent="0.35">
      <c r="A208" s="263"/>
      <c r="B208" s="126" t="s">
        <v>1281</v>
      </c>
      <c r="C208" s="263" t="s">
        <v>239</v>
      </c>
      <c r="D208" s="263"/>
      <c r="E208" s="263"/>
      <c r="F208" s="263"/>
      <c r="G208" s="263"/>
      <c r="H208" s="279"/>
      <c r="I208" s="280"/>
      <c r="J208" s="3"/>
    </row>
    <row r="209" spans="1:228" s="3" customFormat="1" ht="15" customHeight="1" x14ac:dyDescent="0.3">
      <c r="A209" s="266" t="s">
        <v>357</v>
      </c>
      <c r="B209" s="273" t="s">
        <v>1236</v>
      </c>
      <c r="C209" s="275">
        <v>1.2199999999999999E-2</v>
      </c>
      <c r="D209" s="331">
        <v>0</v>
      </c>
      <c r="E209" s="276">
        <v>1E-3</v>
      </c>
      <c r="F209" s="331">
        <v>7.0000000000000007E-2</v>
      </c>
      <c r="G209" s="331">
        <v>0.09</v>
      </c>
      <c r="H209" s="277">
        <v>6</v>
      </c>
      <c r="I209" s="278" t="s">
        <v>443</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row>
    <row r="210" spans="1:228" ht="15" customHeight="1" x14ac:dyDescent="0.3">
      <c r="A210" s="266" t="s">
        <v>2</v>
      </c>
      <c r="B210" s="273" t="s">
        <v>1234</v>
      </c>
      <c r="C210" s="275">
        <v>9.5999999999999992E-3</v>
      </c>
      <c r="D210" s="331">
        <v>0</v>
      </c>
      <c r="E210" s="276">
        <v>4.0000000000000001E-3</v>
      </c>
      <c r="F210" s="331">
        <v>0.09</v>
      </c>
      <c r="G210" s="331">
        <v>0.13</v>
      </c>
      <c r="H210" s="277">
        <v>6</v>
      </c>
      <c r="I210" s="278" t="s">
        <v>443</v>
      </c>
      <c r="J210" s="3"/>
    </row>
    <row r="211" spans="1:228" ht="15" customHeight="1" x14ac:dyDescent="0.3">
      <c r="A211" s="266" t="s">
        <v>909</v>
      </c>
      <c r="B211" s="273" t="s">
        <v>910</v>
      </c>
      <c r="C211" s="275">
        <v>9.8999999999999991E-3</v>
      </c>
      <c r="D211" s="331">
        <v>0</v>
      </c>
      <c r="E211" s="276">
        <v>5.0000000000000001E-3</v>
      </c>
      <c r="F211" s="331">
        <v>0</v>
      </c>
      <c r="G211" s="331">
        <v>0.13</v>
      </c>
      <c r="H211" s="277">
        <v>6</v>
      </c>
      <c r="I211" s="278" t="s">
        <v>443</v>
      </c>
      <c r="J211" s="3"/>
    </row>
    <row r="212" spans="1:228" ht="15" customHeight="1" x14ac:dyDescent="0.3">
      <c r="A212" s="266" t="s">
        <v>75</v>
      </c>
      <c r="B212" s="273" t="s">
        <v>317</v>
      </c>
      <c r="C212" s="275">
        <v>8.0000000000000002E-3</v>
      </c>
      <c r="D212" s="331">
        <v>0</v>
      </c>
      <c r="E212" s="276">
        <v>3.8E-3</v>
      </c>
      <c r="F212" s="331">
        <v>0.06</v>
      </c>
      <c r="G212" s="331">
        <v>0.08</v>
      </c>
      <c r="H212" s="277">
        <v>6</v>
      </c>
      <c r="I212" s="278" t="s">
        <v>443</v>
      </c>
      <c r="J212" s="3"/>
    </row>
    <row r="213" spans="1:228" s="10" customFormat="1" ht="15" customHeight="1" x14ac:dyDescent="0.3">
      <c r="A213" s="266" t="s">
        <v>30</v>
      </c>
      <c r="B213" s="273" t="s">
        <v>1055</v>
      </c>
      <c r="C213" s="275">
        <v>9.4999999999999998E-3</v>
      </c>
      <c r="D213" s="331">
        <v>0</v>
      </c>
      <c r="E213" s="276">
        <v>4.0000000000000001E-3</v>
      </c>
      <c r="F213" s="331">
        <v>0.06</v>
      </c>
      <c r="G213" s="331">
        <v>0.16</v>
      </c>
      <c r="H213" s="277">
        <v>6</v>
      </c>
      <c r="I213" s="278" t="s">
        <v>443</v>
      </c>
      <c r="J213" s="3"/>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row>
    <row r="214" spans="1:228" ht="15" customHeight="1" x14ac:dyDescent="0.3">
      <c r="A214" s="266" t="s">
        <v>42</v>
      </c>
      <c r="B214" s="273" t="s">
        <v>1910</v>
      </c>
      <c r="C214" s="275">
        <v>7.1999999999999998E-3</v>
      </c>
      <c r="D214" s="331">
        <v>0</v>
      </c>
      <c r="E214" s="276">
        <v>5.0000000000000001E-3</v>
      </c>
      <c r="F214" s="331">
        <v>0</v>
      </c>
      <c r="G214" s="331">
        <v>0.05</v>
      </c>
      <c r="H214" s="277">
        <v>6</v>
      </c>
      <c r="I214" s="278" t="s">
        <v>443</v>
      </c>
      <c r="J214" s="3"/>
    </row>
    <row r="215" spans="1:228" ht="15" customHeight="1" x14ac:dyDescent="0.3">
      <c r="A215" s="266" t="s">
        <v>85</v>
      </c>
      <c r="B215" s="273" t="s">
        <v>1911</v>
      </c>
      <c r="C215" s="275">
        <v>9.4999999999999998E-3</v>
      </c>
      <c r="D215" s="331">
        <v>0</v>
      </c>
      <c r="E215" s="276">
        <v>1.8E-3</v>
      </c>
      <c r="F215" s="331">
        <v>0.14000000000000001</v>
      </c>
      <c r="G215" s="331">
        <v>0.15</v>
      </c>
      <c r="H215" s="277">
        <v>6</v>
      </c>
      <c r="I215" s="278" t="s">
        <v>443</v>
      </c>
      <c r="J215" s="3"/>
    </row>
    <row r="216" spans="1:228" ht="15" customHeight="1" x14ac:dyDescent="0.3">
      <c r="A216" s="266" t="s">
        <v>119</v>
      </c>
      <c r="B216" s="273" t="s">
        <v>1029</v>
      </c>
      <c r="C216" s="275">
        <v>9.0000000000000011E-3</v>
      </c>
      <c r="D216" s="331">
        <v>0</v>
      </c>
      <c r="E216" s="276">
        <v>5.0000000000000001E-3</v>
      </c>
      <c r="F216" s="331">
        <v>0.01</v>
      </c>
      <c r="G216" s="331">
        <v>7.0000000000000007E-2</v>
      </c>
      <c r="H216" s="277">
        <v>6</v>
      </c>
      <c r="I216" s="278" t="s">
        <v>443</v>
      </c>
      <c r="J216" s="3"/>
    </row>
    <row r="217" spans="1:228" ht="15" customHeight="1" x14ac:dyDescent="0.3">
      <c r="A217" s="266" t="s">
        <v>376</v>
      </c>
      <c r="B217" s="273" t="s">
        <v>375</v>
      </c>
      <c r="C217" s="275">
        <v>9.7999999999999997E-3</v>
      </c>
      <c r="D217" s="331">
        <v>0</v>
      </c>
      <c r="E217" s="276">
        <v>3.0000000000000001E-3</v>
      </c>
      <c r="F217" s="331">
        <v>0.04</v>
      </c>
      <c r="G217" s="331">
        <v>0.12</v>
      </c>
      <c r="H217" s="277">
        <v>6</v>
      </c>
      <c r="I217" s="278" t="s">
        <v>443</v>
      </c>
      <c r="J217" s="3"/>
    </row>
    <row r="218" spans="1:228" s="10" customFormat="1" ht="15" customHeight="1" x14ac:dyDescent="0.3">
      <c r="A218" s="266" t="s">
        <v>333</v>
      </c>
      <c r="B218" s="273" t="s">
        <v>1912</v>
      </c>
      <c r="C218" s="275">
        <v>9.0000000000000011E-3</v>
      </c>
      <c r="D218" s="331">
        <v>0</v>
      </c>
      <c r="E218" s="276">
        <v>4.0000000000000001E-3</v>
      </c>
      <c r="F218" s="331">
        <v>0</v>
      </c>
      <c r="G218" s="331">
        <v>0.06</v>
      </c>
      <c r="H218" s="277">
        <v>6</v>
      </c>
      <c r="I218" s="278" t="s">
        <v>443</v>
      </c>
      <c r="J218" s="3"/>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row>
    <row r="219" spans="1:228" ht="15" customHeight="1" thickBot="1" x14ac:dyDescent="0.35">
      <c r="A219" s="289" t="s">
        <v>157</v>
      </c>
      <c r="B219" s="273" t="s">
        <v>156</v>
      </c>
      <c r="C219" s="275">
        <v>3.4999999999999996E-3</v>
      </c>
      <c r="D219" s="331">
        <v>0</v>
      </c>
      <c r="E219" s="276">
        <v>1E-3</v>
      </c>
      <c r="F219" s="331">
        <v>0</v>
      </c>
      <c r="G219" s="331">
        <v>0.01</v>
      </c>
      <c r="H219" s="277">
        <v>6</v>
      </c>
      <c r="I219" s="278" t="s">
        <v>443</v>
      </c>
      <c r="J219" s="3"/>
    </row>
    <row r="220" spans="1:228" ht="15" customHeight="1" thickBot="1" x14ac:dyDescent="0.35">
      <c r="A220" s="263"/>
      <c r="B220" s="126" t="s">
        <v>211</v>
      </c>
      <c r="C220" s="263"/>
      <c r="D220" s="263"/>
      <c r="E220" s="263"/>
      <c r="F220" s="263"/>
      <c r="G220" s="263"/>
      <c r="H220" s="279"/>
      <c r="I220" s="280"/>
      <c r="J220" s="3"/>
    </row>
    <row r="221" spans="1:228" ht="15" customHeight="1" x14ac:dyDescent="0.3">
      <c r="A221" s="266" t="s">
        <v>154</v>
      </c>
      <c r="B221" s="273" t="s">
        <v>1051</v>
      </c>
      <c r="C221" s="275">
        <v>9.7000000000000003E-3</v>
      </c>
      <c r="D221" s="331">
        <v>0.17</v>
      </c>
      <c r="E221" s="276">
        <v>4.0000000000000001E-3</v>
      </c>
      <c r="F221" s="331">
        <v>0.16</v>
      </c>
      <c r="G221" s="331">
        <v>0.18</v>
      </c>
      <c r="H221" s="277">
        <v>6</v>
      </c>
      <c r="I221" s="278" t="s">
        <v>443</v>
      </c>
      <c r="J221" s="3"/>
    </row>
    <row r="222" spans="1:228" ht="15" customHeight="1" x14ac:dyDescent="0.3">
      <c r="A222" s="266" t="s">
        <v>262</v>
      </c>
      <c r="B222" s="273" t="s">
        <v>1913</v>
      </c>
      <c r="C222" s="275">
        <v>7.7999999999999996E-3</v>
      </c>
      <c r="D222" s="331">
        <v>0.08</v>
      </c>
      <c r="E222" s="276">
        <v>3.0000000000000001E-3</v>
      </c>
      <c r="F222" s="331">
        <v>0.04</v>
      </c>
      <c r="G222" s="331">
        <v>0.09</v>
      </c>
      <c r="H222" s="277">
        <v>6</v>
      </c>
      <c r="I222" s="278" t="s">
        <v>443</v>
      </c>
      <c r="J222" s="3"/>
    </row>
    <row r="223" spans="1:228" ht="15" customHeight="1" x14ac:dyDescent="0.3">
      <c r="A223" s="266" t="s">
        <v>182</v>
      </c>
      <c r="B223" s="273" t="s">
        <v>181</v>
      </c>
      <c r="C223" s="275">
        <v>1.3100000000000001E-2</v>
      </c>
      <c r="D223" s="331">
        <v>0.42</v>
      </c>
      <c r="E223" s="276">
        <v>4.0000000000000001E-3</v>
      </c>
      <c r="F223" s="331">
        <v>0</v>
      </c>
      <c r="G223" s="331">
        <v>0.2</v>
      </c>
      <c r="H223" s="277">
        <v>6</v>
      </c>
      <c r="I223" s="278" t="s">
        <v>443</v>
      </c>
      <c r="J223" s="3"/>
    </row>
    <row r="224" spans="1:228" ht="15" customHeight="1" x14ac:dyDescent="0.3">
      <c r="A224" s="266" t="s">
        <v>134</v>
      </c>
      <c r="B224" s="273" t="s">
        <v>133</v>
      </c>
      <c r="C224" s="275">
        <v>9.0000000000000011E-3</v>
      </c>
      <c r="D224" s="331">
        <v>0</v>
      </c>
      <c r="E224" s="276">
        <v>4.0000000000000001E-3</v>
      </c>
      <c r="F224" s="331">
        <v>0</v>
      </c>
      <c r="G224" s="331">
        <v>0</v>
      </c>
      <c r="H224" s="277">
        <v>6</v>
      </c>
      <c r="I224" s="278" t="s">
        <v>443</v>
      </c>
      <c r="J224" s="3"/>
    </row>
    <row r="225" spans="1:228" ht="15" customHeight="1" x14ac:dyDescent="0.3">
      <c r="A225" s="266" t="s">
        <v>230</v>
      </c>
      <c r="B225" s="273" t="s">
        <v>1914</v>
      </c>
      <c r="C225" s="275">
        <v>9.0000000000000011E-3</v>
      </c>
      <c r="D225" s="331">
        <v>0</v>
      </c>
      <c r="E225" s="276">
        <v>1E-3</v>
      </c>
      <c r="F225" s="331">
        <v>0.11</v>
      </c>
      <c r="G225" s="331">
        <v>0.12</v>
      </c>
      <c r="H225" s="277">
        <v>6</v>
      </c>
      <c r="I225" s="278" t="s">
        <v>443</v>
      </c>
      <c r="J225" s="3"/>
    </row>
    <row r="226" spans="1:228" ht="15" customHeight="1" x14ac:dyDescent="0.3">
      <c r="A226" s="266" t="s">
        <v>374</v>
      </c>
      <c r="B226" s="273" t="s">
        <v>1030</v>
      </c>
      <c r="C226" s="275">
        <v>8.8999999999999999E-3</v>
      </c>
      <c r="D226" s="331">
        <v>0.14000000000000001</v>
      </c>
      <c r="E226" s="276">
        <v>5.0000000000000001E-3</v>
      </c>
      <c r="F226" s="331">
        <v>0</v>
      </c>
      <c r="G226" s="331">
        <v>0.11</v>
      </c>
      <c r="H226" s="277">
        <v>6</v>
      </c>
      <c r="I226" s="278" t="s">
        <v>443</v>
      </c>
      <c r="J226" s="3"/>
    </row>
    <row r="227" spans="1:228" ht="15" customHeight="1" x14ac:dyDescent="0.3">
      <c r="A227" s="266" t="s">
        <v>131</v>
      </c>
      <c r="B227" s="273" t="s">
        <v>1915</v>
      </c>
      <c r="C227" s="275">
        <v>1.2199999999999999E-2</v>
      </c>
      <c r="D227" s="331">
        <v>0</v>
      </c>
      <c r="E227" s="276">
        <v>0</v>
      </c>
      <c r="F227" s="331">
        <v>0.12</v>
      </c>
      <c r="G227" s="331">
        <v>0.16</v>
      </c>
      <c r="H227" s="277">
        <v>6</v>
      </c>
      <c r="I227" s="278" t="s">
        <v>443</v>
      </c>
      <c r="J227" s="3"/>
    </row>
    <row r="228" spans="1:228" ht="15" customHeight="1" x14ac:dyDescent="0.3">
      <c r="A228" s="266" t="s">
        <v>1252</v>
      </c>
      <c r="B228" s="273" t="s">
        <v>1916</v>
      </c>
      <c r="C228" s="275">
        <v>1.5900000000000001E-2</v>
      </c>
      <c r="D228" s="331">
        <v>0.71</v>
      </c>
      <c r="E228" s="276">
        <v>4.0000000000000001E-3</v>
      </c>
      <c r="F228" s="331">
        <v>0.11</v>
      </c>
      <c r="G228" s="331">
        <v>0.21</v>
      </c>
      <c r="H228" s="277">
        <v>6</v>
      </c>
      <c r="I228" s="278" t="s">
        <v>443</v>
      </c>
      <c r="J228" s="3"/>
    </row>
    <row r="229" spans="1:228" ht="15" customHeight="1" thickBot="1" x14ac:dyDescent="0.35">
      <c r="A229" s="266" t="s">
        <v>163</v>
      </c>
      <c r="B229" s="273" t="s">
        <v>429</v>
      </c>
      <c r="C229" s="275">
        <v>1.2400000000000001E-2</v>
      </c>
      <c r="D229" s="331">
        <v>0.13</v>
      </c>
      <c r="E229" s="276">
        <v>6.0000000000000001E-3</v>
      </c>
      <c r="F229" s="331">
        <v>0.25</v>
      </c>
      <c r="G229" s="331">
        <v>0.35</v>
      </c>
      <c r="H229" s="277">
        <v>6</v>
      </c>
      <c r="I229" s="278" t="s">
        <v>443</v>
      </c>
      <c r="J229" s="3"/>
    </row>
    <row r="230" spans="1:228" ht="15" customHeight="1" thickBot="1" x14ac:dyDescent="0.35">
      <c r="A230" s="290"/>
      <c r="B230" s="294" t="s">
        <v>1237</v>
      </c>
      <c r="C230" s="290"/>
      <c r="D230" s="290"/>
      <c r="E230" s="290"/>
      <c r="F230" s="290"/>
      <c r="G230" s="290"/>
      <c r="H230" s="297"/>
      <c r="I230" s="298"/>
      <c r="J230" s="3"/>
    </row>
    <row r="231" spans="1:228" ht="15" customHeight="1" x14ac:dyDescent="0.3">
      <c r="A231" s="266" t="s">
        <v>76</v>
      </c>
      <c r="B231" s="273" t="s">
        <v>1052</v>
      </c>
      <c r="C231" s="275">
        <v>9.4999999999999998E-3</v>
      </c>
      <c r="D231" s="331">
        <v>0</v>
      </c>
      <c r="E231" s="276">
        <v>4.0000000000000001E-3</v>
      </c>
      <c r="F231" s="331">
        <v>0.02</v>
      </c>
      <c r="G231" s="331">
        <v>0.15</v>
      </c>
      <c r="H231" s="277">
        <v>6</v>
      </c>
      <c r="I231" s="278" t="s">
        <v>443</v>
      </c>
      <c r="J231" s="3"/>
    </row>
    <row r="232" spans="1:228" s="3" customFormat="1" ht="15" customHeight="1" x14ac:dyDescent="0.3">
      <c r="A232" s="266" t="s">
        <v>378</v>
      </c>
      <c r="B232" s="273" t="s">
        <v>1917</v>
      </c>
      <c r="C232" s="275">
        <v>1.1000000000000001E-2</v>
      </c>
      <c r="D232" s="331">
        <v>0</v>
      </c>
      <c r="E232" s="276">
        <v>3.0000000000000001E-3</v>
      </c>
      <c r="F232" s="331">
        <v>0</v>
      </c>
      <c r="G232" s="331">
        <v>0.15</v>
      </c>
      <c r="H232" s="277">
        <v>6</v>
      </c>
      <c r="I232" s="278" t="s">
        <v>443</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3" customFormat="1" ht="15" customHeight="1" x14ac:dyDescent="0.3">
      <c r="A233" s="266" t="s">
        <v>261</v>
      </c>
      <c r="B233" s="273" t="s">
        <v>1918</v>
      </c>
      <c r="C233" s="275">
        <v>9.4999999999999998E-3</v>
      </c>
      <c r="D233" s="331">
        <v>0</v>
      </c>
      <c r="E233" s="276">
        <v>1E-3</v>
      </c>
      <c r="F233" s="331">
        <v>0.01</v>
      </c>
      <c r="G233" s="331">
        <v>0.06</v>
      </c>
      <c r="H233" s="277">
        <v>6</v>
      </c>
      <c r="I233" s="278" t="s">
        <v>443</v>
      </c>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row>
    <row r="234" spans="1:228" s="3" customFormat="1" ht="15" customHeight="1" x14ac:dyDescent="0.3">
      <c r="A234" s="266" t="s">
        <v>79</v>
      </c>
      <c r="B234" s="273" t="s">
        <v>1919</v>
      </c>
      <c r="C234" s="275">
        <v>9.4999999999999998E-3</v>
      </c>
      <c r="D234" s="331">
        <v>0</v>
      </c>
      <c r="E234" s="276">
        <v>5.0000000000000001E-3</v>
      </c>
      <c r="F234" s="331">
        <v>0</v>
      </c>
      <c r="G234" s="331">
        <v>0.12</v>
      </c>
      <c r="H234" s="277">
        <v>6</v>
      </c>
      <c r="I234" s="278" t="s">
        <v>443</v>
      </c>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row>
    <row r="235" spans="1:228" s="3" customFormat="1" ht="15" customHeight="1" thickBot="1" x14ac:dyDescent="0.35">
      <c r="A235" s="289" t="s">
        <v>266</v>
      </c>
      <c r="B235" s="273" t="s">
        <v>1920</v>
      </c>
      <c r="C235" s="275">
        <v>1.23E-2</v>
      </c>
      <c r="D235" s="331">
        <v>0</v>
      </c>
      <c r="E235" s="276">
        <v>0</v>
      </c>
      <c r="F235" s="331">
        <v>0.05</v>
      </c>
      <c r="G235" s="331">
        <v>0.1</v>
      </c>
      <c r="H235" s="277">
        <v>6</v>
      </c>
      <c r="I235" s="278" t="s">
        <v>443</v>
      </c>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row>
    <row r="236" spans="1:228" s="3" customFormat="1" ht="15" customHeight="1" thickBot="1" x14ac:dyDescent="0.35">
      <c r="A236" s="290"/>
      <c r="B236" s="294" t="s">
        <v>213</v>
      </c>
      <c r="C236" s="290"/>
      <c r="D236" s="290"/>
      <c r="E236" s="290"/>
      <c r="F236" s="290"/>
      <c r="G236" s="290"/>
      <c r="H236" s="297"/>
      <c r="I236" s="298"/>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row>
    <row r="237" spans="1:228" s="3" customFormat="1" ht="15" customHeight="1" x14ac:dyDescent="0.3">
      <c r="A237" s="266" t="s">
        <v>195</v>
      </c>
      <c r="B237" s="273" t="s">
        <v>435</v>
      </c>
      <c r="C237" s="275">
        <v>2.5000000000000001E-2</v>
      </c>
      <c r="D237" s="331">
        <v>0</v>
      </c>
      <c r="E237" s="276">
        <v>7.6E-3</v>
      </c>
      <c r="F237" s="331">
        <v>0</v>
      </c>
      <c r="G237" s="331">
        <v>0.06</v>
      </c>
      <c r="H237" s="277">
        <v>7</v>
      </c>
      <c r="I237" s="278" t="s">
        <v>1445</v>
      </c>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row>
    <row r="238" spans="1:228" s="3" customFormat="1" ht="15" customHeight="1" x14ac:dyDescent="0.3">
      <c r="A238" s="266" t="s">
        <v>3</v>
      </c>
      <c r="B238" s="273" t="s">
        <v>1235</v>
      </c>
      <c r="C238" s="275">
        <v>2.18E-2</v>
      </c>
      <c r="D238" s="331">
        <v>0</v>
      </c>
      <c r="E238" s="276">
        <v>0.01</v>
      </c>
      <c r="F238" s="331">
        <v>0.11</v>
      </c>
      <c r="G238" s="331">
        <v>0.25</v>
      </c>
      <c r="H238" s="277">
        <v>7</v>
      </c>
      <c r="I238" s="278" t="s">
        <v>1445</v>
      </c>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row>
    <row r="239" spans="1:228" s="3" customFormat="1" ht="15" customHeight="1" thickBot="1" x14ac:dyDescent="0.35">
      <c r="A239" s="291" t="s">
        <v>132</v>
      </c>
      <c r="B239" s="273" t="s">
        <v>1921</v>
      </c>
      <c r="C239" s="275">
        <v>2.69E-2</v>
      </c>
      <c r="D239" s="331">
        <v>0</v>
      </c>
      <c r="E239" s="276">
        <v>0</v>
      </c>
      <c r="F239" s="331">
        <v>0.33</v>
      </c>
      <c r="G239" s="331">
        <v>0.49</v>
      </c>
      <c r="H239" s="277">
        <v>7</v>
      </c>
      <c r="I239" s="278" t="s">
        <v>1445</v>
      </c>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row>
    <row r="240" spans="1:228" s="3" customFormat="1" ht="15" customHeight="1" thickBot="1" x14ac:dyDescent="0.35">
      <c r="A240" s="290"/>
      <c r="B240" s="294" t="s">
        <v>214</v>
      </c>
      <c r="C240" s="290"/>
      <c r="D240" s="290"/>
      <c r="E240" s="290"/>
      <c r="F240" s="290"/>
      <c r="G240" s="290"/>
      <c r="H240" s="297"/>
      <c r="I240" s="298"/>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row>
    <row r="241" spans="1:228" s="3" customFormat="1" ht="15" customHeight="1" x14ac:dyDescent="0.3">
      <c r="A241" s="285" t="s">
        <v>1369</v>
      </c>
      <c r="B241" s="273" t="s">
        <v>1399</v>
      </c>
      <c r="C241" s="275">
        <v>1.11E-2</v>
      </c>
      <c r="D241" s="331">
        <v>0</v>
      </c>
      <c r="E241" s="276">
        <v>3.0000000000000001E-3</v>
      </c>
      <c r="F241" s="331">
        <v>0.21</v>
      </c>
      <c r="G241" s="331">
        <v>0.26</v>
      </c>
      <c r="H241" s="277">
        <v>6</v>
      </c>
      <c r="I241" s="278" t="s">
        <v>443</v>
      </c>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row>
    <row r="242" spans="1:228" s="3" customFormat="1" ht="15" customHeight="1" x14ac:dyDescent="0.3">
      <c r="A242" s="266" t="s">
        <v>61</v>
      </c>
      <c r="B242" s="273" t="s">
        <v>1364</v>
      </c>
      <c r="C242" s="275">
        <v>1.1300000000000001E-2</v>
      </c>
      <c r="D242" s="331">
        <v>0.08</v>
      </c>
      <c r="E242" s="276">
        <v>3.0000000000000001E-3</v>
      </c>
      <c r="F242" s="331">
        <v>0.17</v>
      </c>
      <c r="G242" s="331">
        <v>0.21</v>
      </c>
      <c r="H242" s="277">
        <v>6</v>
      </c>
      <c r="I242" s="278" t="s">
        <v>443</v>
      </c>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row>
    <row r="243" spans="1:228" s="3" customFormat="1" ht="15" customHeight="1" x14ac:dyDescent="0.3">
      <c r="A243" s="266" t="s">
        <v>292</v>
      </c>
      <c r="B243" s="273" t="s">
        <v>1922</v>
      </c>
      <c r="C243" s="275">
        <v>1.8499999999999999E-2</v>
      </c>
      <c r="D243" s="331">
        <v>0.24</v>
      </c>
      <c r="E243" s="276">
        <v>4.0000000000000001E-3</v>
      </c>
      <c r="F243" s="331">
        <v>0.92</v>
      </c>
      <c r="G243" s="331">
        <v>1.1200000000000001</v>
      </c>
      <c r="H243" s="277">
        <v>6</v>
      </c>
      <c r="I243" s="278" t="s">
        <v>443</v>
      </c>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row>
    <row r="244" spans="1:228" s="3" customFormat="1" ht="15" customHeight="1" x14ac:dyDescent="0.3">
      <c r="A244" s="285" t="s">
        <v>1466</v>
      </c>
      <c r="B244" s="273" t="s">
        <v>1923</v>
      </c>
      <c r="C244" s="275">
        <v>1.3899999999999999E-2</v>
      </c>
      <c r="D244" s="331">
        <v>0</v>
      </c>
      <c r="E244" s="276">
        <v>6.0000000000000001E-3</v>
      </c>
      <c r="F244" s="331">
        <v>1.2</v>
      </c>
      <c r="G244" s="331">
        <v>1.78</v>
      </c>
      <c r="H244" s="277">
        <v>6</v>
      </c>
      <c r="I244" s="278" t="s">
        <v>443</v>
      </c>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row>
    <row r="245" spans="1:228" s="3" customFormat="1" ht="15" customHeight="1" x14ac:dyDescent="0.3">
      <c r="A245" s="285" t="s">
        <v>1477</v>
      </c>
      <c r="B245" s="273" t="s">
        <v>1478</v>
      </c>
      <c r="C245" s="275">
        <v>8.8999999999999999E-3</v>
      </c>
      <c r="D245" s="331">
        <v>0</v>
      </c>
      <c r="E245" s="276">
        <v>4.0000000000000001E-3</v>
      </c>
      <c r="F245" s="331">
        <v>0.12</v>
      </c>
      <c r="G245" s="331">
        <v>0.16</v>
      </c>
      <c r="H245" s="277">
        <v>6</v>
      </c>
      <c r="I245" s="278" t="s">
        <v>443</v>
      </c>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row>
    <row r="246" spans="1:228" s="3" customFormat="1" ht="15" customHeight="1" x14ac:dyDescent="0.3">
      <c r="A246" s="266" t="s">
        <v>1282</v>
      </c>
      <c r="B246" s="273" t="s">
        <v>1924</v>
      </c>
      <c r="C246" s="275">
        <v>1.6799999999999999E-2</v>
      </c>
      <c r="D246" s="331">
        <v>0</v>
      </c>
      <c r="E246" s="276">
        <v>0</v>
      </c>
      <c r="F246" s="331">
        <v>0.28000000000000003</v>
      </c>
      <c r="G246" s="331">
        <v>0.34</v>
      </c>
      <c r="H246" s="277">
        <v>6</v>
      </c>
      <c r="I246" s="278" t="s">
        <v>443</v>
      </c>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row>
    <row r="247" spans="1:228" s="3" customFormat="1" ht="15" customHeight="1" x14ac:dyDescent="0.3">
      <c r="A247" s="266" t="s">
        <v>366</v>
      </c>
      <c r="B247" s="273" t="s">
        <v>1128</v>
      </c>
      <c r="C247" s="275">
        <v>9.7000000000000003E-3</v>
      </c>
      <c r="D247" s="331">
        <v>0</v>
      </c>
      <c r="E247" s="276">
        <v>6.0000000000000001E-3</v>
      </c>
      <c r="F247" s="331">
        <v>0.98</v>
      </c>
      <c r="G247" s="331">
        <v>1.1200000000000001</v>
      </c>
      <c r="H247" s="277">
        <v>6</v>
      </c>
      <c r="I247" s="278" t="s">
        <v>443</v>
      </c>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row>
    <row r="248" spans="1:228" s="3" customFormat="1" ht="15" customHeight="1" thickBot="1" x14ac:dyDescent="0.35">
      <c r="A248" s="291" t="s">
        <v>1464</v>
      </c>
      <c r="B248" s="273" t="s">
        <v>1465</v>
      </c>
      <c r="C248" s="275">
        <v>1.04E-2</v>
      </c>
      <c r="D248" s="331">
        <v>0.05</v>
      </c>
      <c r="E248" s="276">
        <v>4.0000000000000001E-3</v>
      </c>
      <c r="F248" s="331">
        <v>0.2</v>
      </c>
      <c r="G248" s="331">
        <v>0.3</v>
      </c>
      <c r="H248" s="277">
        <v>6</v>
      </c>
      <c r="I248" s="278" t="s">
        <v>443</v>
      </c>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row>
    <row r="249" spans="1:228" s="3" customFormat="1" ht="15" customHeight="1" thickBot="1" x14ac:dyDescent="0.35">
      <c r="A249" s="290"/>
      <c r="B249" s="294" t="s">
        <v>818</v>
      </c>
      <c r="C249" s="290"/>
      <c r="D249" s="290"/>
      <c r="E249" s="290"/>
      <c r="F249" s="290"/>
      <c r="G249" s="290"/>
      <c r="H249" s="297"/>
      <c r="I249" s="298"/>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row>
    <row r="250" spans="1:228" s="3" customFormat="1" ht="15" customHeight="1" x14ac:dyDescent="0.3">
      <c r="A250" s="266" t="s">
        <v>153</v>
      </c>
      <c r="B250" s="273" t="s">
        <v>1925</v>
      </c>
      <c r="C250" s="275">
        <v>1.26E-2</v>
      </c>
      <c r="D250" s="331">
        <v>0</v>
      </c>
      <c r="E250" s="276">
        <v>6.0000000000000001E-3</v>
      </c>
      <c r="F250" s="331">
        <v>0</v>
      </c>
      <c r="G250" s="331">
        <v>0.02</v>
      </c>
      <c r="H250" s="277">
        <v>6</v>
      </c>
      <c r="I250" s="278" t="s">
        <v>443</v>
      </c>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row>
    <row r="251" spans="1:228" s="3" customFormat="1" ht="15" customHeight="1" x14ac:dyDescent="0.3">
      <c r="A251" s="266" t="s">
        <v>103</v>
      </c>
      <c r="B251" s="273" t="s">
        <v>436</v>
      </c>
      <c r="C251" s="275">
        <v>8.5000000000000006E-3</v>
      </c>
      <c r="D251" s="331">
        <v>0</v>
      </c>
      <c r="E251" s="276">
        <v>5.0000000000000001E-3</v>
      </c>
      <c r="F251" s="331">
        <v>0.17</v>
      </c>
      <c r="G251" s="331">
        <v>0.24</v>
      </c>
      <c r="H251" s="277">
        <v>6</v>
      </c>
      <c r="I251" s="278" t="s">
        <v>443</v>
      </c>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row>
    <row r="252" spans="1:228" s="3" customFormat="1" ht="15" customHeight="1" x14ac:dyDescent="0.3">
      <c r="A252" s="285" t="s">
        <v>1372</v>
      </c>
      <c r="B252" s="273" t="s">
        <v>1373</v>
      </c>
      <c r="C252" s="275">
        <v>2.8899999999999999E-2</v>
      </c>
      <c r="D252" s="331">
        <v>1.64</v>
      </c>
      <c r="E252" s="276">
        <v>5.0000000000000001E-3</v>
      </c>
      <c r="F252" s="331">
        <v>0</v>
      </c>
      <c r="G252" s="331">
        <v>0.2</v>
      </c>
      <c r="H252" s="277">
        <v>6</v>
      </c>
      <c r="I252" s="278" t="s">
        <v>443</v>
      </c>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row>
    <row r="253" spans="1:228" ht="15" customHeight="1" x14ac:dyDescent="0.3">
      <c r="A253" s="266" t="s">
        <v>200</v>
      </c>
      <c r="B253" s="273" t="s">
        <v>234</v>
      </c>
      <c r="C253" s="275">
        <v>1.6899999999999998E-2</v>
      </c>
      <c r="D253" s="331">
        <v>0.71</v>
      </c>
      <c r="E253" s="276">
        <v>4.0000000000000001E-3</v>
      </c>
      <c r="F253" s="331">
        <v>0</v>
      </c>
      <c r="G253" s="331">
        <v>0.09</v>
      </c>
      <c r="H253" s="277">
        <v>6</v>
      </c>
      <c r="I253" s="278" t="s">
        <v>443</v>
      </c>
      <c r="J253" s="3"/>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row>
    <row r="254" spans="1:228" ht="15" customHeight="1" x14ac:dyDescent="0.3">
      <c r="A254" s="266" t="s">
        <v>267</v>
      </c>
      <c r="B254" s="273" t="s">
        <v>1926</v>
      </c>
      <c r="C254" s="275">
        <v>1.3200000000000002E-2</v>
      </c>
      <c r="D254" s="331">
        <v>0.22</v>
      </c>
      <c r="E254" s="276">
        <v>6.0000000000000001E-3</v>
      </c>
      <c r="F254" s="331">
        <v>0.11</v>
      </c>
      <c r="G254" s="331">
        <v>0.21</v>
      </c>
      <c r="H254" s="277">
        <v>6</v>
      </c>
      <c r="I254" s="278" t="s">
        <v>443</v>
      </c>
      <c r="J254" s="3"/>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row>
    <row r="255" spans="1:228" ht="15" customHeight="1" x14ac:dyDescent="0.3">
      <c r="A255" s="266" t="s">
        <v>838</v>
      </c>
      <c r="B255" s="273" t="s">
        <v>1927</v>
      </c>
      <c r="C255" s="275">
        <v>6.0999999999999995E-3</v>
      </c>
      <c r="D255" s="331">
        <v>0</v>
      </c>
      <c r="E255" s="276">
        <v>2E-3</v>
      </c>
      <c r="F255" s="331">
        <v>0</v>
      </c>
      <c r="G255" s="331">
        <v>0.02</v>
      </c>
      <c r="H255" s="277">
        <v>6</v>
      </c>
      <c r="I255" s="278" t="s">
        <v>443</v>
      </c>
      <c r="J255" s="3"/>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row>
    <row r="256" spans="1:228" s="3" customFormat="1" ht="15" customHeight="1" x14ac:dyDescent="0.3">
      <c r="A256" s="266" t="s">
        <v>102</v>
      </c>
      <c r="B256" s="273" t="s">
        <v>101</v>
      </c>
      <c r="C256" s="275">
        <v>1.6900000000000002E-2</v>
      </c>
      <c r="D256" s="331">
        <v>0.44</v>
      </c>
      <c r="E256" s="276">
        <v>4.7999999999999996E-3</v>
      </c>
      <c r="F256" s="331">
        <v>0.35</v>
      </c>
      <c r="G256" s="331">
        <v>0.37</v>
      </c>
      <c r="H256" s="277">
        <v>6</v>
      </c>
      <c r="I256" s="278" t="s">
        <v>443</v>
      </c>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row>
    <row r="257" spans="1:228" s="3" customFormat="1" ht="15" customHeight="1" x14ac:dyDescent="0.3">
      <c r="A257" s="285" t="s">
        <v>1380</v>
      </c>
      <c r="B257" s="273" t="s">
        <v>1928</v>
      </c>
      <c r="C257" s="275">
        <v>1.37E-2</v>
      </c>
      <c r="D257" s="331">
        <v>0.12</v>
      </c>
      <c r="E257" s="276">
        <v>6.0000000000000001E-3</v>
      </c>
      <c r="F257" s="331">
        <v>0</v>
      </c>
      <c r="G257" s="331">
        <v>0.1</v>
      </c>
      <c r="H257" s="277">
        <v>6</v>
      </c>
      <c r="I257" s="278" t="s">
        <v>443</v>
      </c>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row>
    <row r="258" spans="1:228" s="3" customFormat="1" ht="15" customHeight="1" x14ac:dyDescent="0.3">
      <c r="A258" s="285" t="s">
        <v>1382</v>
      </c>
      <c r="B258" s="273" t="s">
        <v>1929</v>
      </c>
      <c r="C258" s="275">
        <v>9.8999999999999991E-3</v>
      </c>
      <c r="D258" s="331">
        <v>0</v>
      </c>
      <c r="E258" s="276">
        <v>5.0000000000000001E-3</v>
      </c>
      <c r="F258" s="331">
        <v>0.05</v>
      </c>
      <c r="G258" s="331">
        <v>0.15</v>
      </c>
      <c r="H258" s="277">
        <v>6</v>
      </c>
      <c r="I258" s="278" t="s">
        <v>443</v>
      </c>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row>
    <row r="259" spans="1:228" s="3" customFormat="1" ht="15" customHeight="1" x14ac:dyDescent="0.3">
      <c r="A259" s="285" t="s">
        <v>1468</v>
      </c>
      <c r="B259" s="273" t="s">
        <v>1930</v>
      </c>
      <c r="C259" s="275">
        <v>1.2199999999999999E-2</v>
      </c>
      <c r="D259" s="331">
        <v>0.62</v>
      </c>
      <c r="E259" s="276">
        <v>5.4000000000000003E-3</v>
      </c>
      <c r="F259" s="331">
        <v>0.01</v>
      </c>
      <c r="G259" s="331">
        <v>0.16</v>
      </c>
      <c r="H259" s="277">
        <v>6</v>
      </c>
      <c r="I259" s="278" t="s">
        <v>443</v>
      </c>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row>
    <row r="260" spans="1:228" s="3" customFormat="1" ht="15" customHeight="1" x14ac:dyDescent="0.3">
      <c r="A260" s="266" t="s">
        <v>220</v>
      </c>
      <c r="B260" s="273" t="s">
        <v>1056</v>
      </c>
      <c r="C260" s="275">
        <v>9.0000000000000011E-3</v>
      </c>
      <c r="D260" s="331">
        <v>0</v>
      </c>
      <c r="E260" s="276">
        <v>6.0000000000000001E-3</v>
      </c>
      <c r="F260" s="331">
        <v>0.11</v>
      </c>
      <c r="G260" s="331">
        <v>0.28000000000000003</v>
      </c>
      <c r="H260" s="277">
        <v>6</v>
      </c>
      <c r="I260" s="278" t="s">
        <v>443</v>
      </c>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row>
    <row r="261" spans="1:228" s="3" customFormat="1" ht="15" customHeight="1" x14ac:dyDescent="0.3">
      <c r="A261" s="285" t="s">
        <v>1388</v>
      </c>
      <c r="B261" s="273" t="s">
        <v>1389</v>
      </c>
      <c r="C261" s="275">
        <v>3.5900000000000001E-2</v>
      </c>
      <c r="D261" s="331">
        <v>1.87</v>
      </c>
      <c r="E261" s="276">
        <v>6.0000000000000001E-3</v>
      </c>
      <c r="F261" s="331">
        <v>0.28000000000000003</v>
      </c>
      <c r="G261" s="331">
        <v>0.35</v>
      </c>
      <c r="H261" s="277">
        <v>6</v>
      </c>
      <c r="I261" s="278" t="s">
        <v>443</v>
      </c>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row>
    <row r="262" spans="1:228" s="3" customFormat="1" ht="15" customHeight="1" x14ac:dyDescent="0.3">
      <c r="A262" s="266" t="s">
        <v>108</v>
      </c>
      <c r="B262" s="273" t="s">
        <v>1931</v>
      </c>
      <c r="C262" s="275">
        <v>1.35E-2</v>
      </c>
      <c r="D262" s="331">
        <v>0.15</v>
      </c>
      <c r="E262" s="276">
        <v>6.0000000000000001E-3</v>
      </c>
      <c r="F262" s="331">
        <v>0.09</v>
      </c>
      <c r="G262" s="331">
        <v>0.24</v>
      </c>
      <c r="H262" s="277">
        <v>6</v>
      </c>
      <c r="I262" s="278" t="s">
        <v>443</v>
      </c>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row>
    <row r="263" spans="1:228" s="3" customFormat="1" ht="15" customHeight="1" x14ac:dyDescent="0.3">
      <c r="A263" s="266" t="s">
        <v>294</v>
      </c>
      <c r="B263" s="273" t="s">
        <v>1932</v>
      </c>
      <c r="C263" s="275">
        <v>9.4999999999999998E-3</v>
      </c>
      <c r="D263" s="331">
        <v>0</v>
      </c>
      <c r="E263" s="276">
        <v>3.8E-3</v>
      </c>
      <c r="F263" s="331">
        <v>0.32</v>
      </c>
      <c r="G263" s="331">
        <v>0.36</v>
      </c>
      <c r="H263" s="277">
        <v>6</v>
      </c>
      <c r="I263" s="278" t="s">
        <v>443</v>
      </c>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row>
    <row r="264" spans="1:228" s="3" customFormat="1" ht="15" customHeight="1" x14ac:dyDescent="0.3">
      <c r="A264" s="266" t="s">
        <v>194</v>
      </c>
      <c r="B264" s="273" t="s">
        <v>1031</v>
      </c>
      <c r="C264" s="275">
        <v>1.24E-2</v>
      </c>
      <c r="D264" s="331">
        <v>0</v>
      </c>
      <c r="E264" s="276">
        <v>5.0000000000000001E-3</v>
      </c>
      <c r="F264" s="331">
        <v>0.17</v>
      </c>
      <c r="G264" s="331">
        <v>0.28000000000000003</v>
      </c>
      <c r="H264" s="277">
        <v>6</v>
      </c>
      <c r="I264" s="278" t="s">
        <v>443</v>
      </c>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row>
    <row r="265" spans="1:228" s="3" customFormat="1" ht="15" customHeight="1" x14ac:dyDescent="0.3">
      <c r="A265" s="266" t="s">
        <v>197</v>
      </c>
      <c r="B265" s="273" t="s">
        <v>196</v>
      </c>
      <c r="C265" s="275">
        <v>1.9900000000000001E-2</v>
      </c>
      <c r="D265" s="331">
        <v>0.66</v>
      </c>
      <c r="E265" s="276">
        <v>4.0000000000000001E-3</v>
      </c>
      <c r="F265" s="331">
        <v>0.11</v>
      </c>
      <c r="G265" s="331">
        <v>0.18</v>
      </c>
      <c r="H265" s="277">
        <v>6</v>
      </c>
      <c r="I265" s="278" t="s">
        <v>443</v>
      </c>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row>
    <row r="266" spans="1:228" s="3" customFormat="1" ht="15" customHeight="1" x14ac:dyDescent="0.3">
      <c r="A266" s="266" t="s">
        <v>219</v>
      </c>
      <c r="B266" s="273" t="s">
        <v>1933</v>
      </c>
      <c r="C266" s="275">
        <v>1.3899999999999999E-2</v>
      </c>
      <c r="D266" s="331">
        <v>0</v>
      </c>
      <c r="E266" s="276">
        <v>0</v>
      </c>
      <c r="F266" s="331">
        <v>0.14000000000000001</v>
      </c>
      <c r="G266" s="331">
        <v>0.16</v>
      </c>
      <c r="H266" s="277">
        <v>6</v>
      </c>
      <c r="I266" s="278" t="s">
        <v>443</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row>
    <row r="267" spans="1:228" s="3" customFormat="1" ht="15" customHeight="1" x14ac:dyDescent="0.3">
      <c r="A267" s="266" t="s">
        <v>1392</v>
      </c>
      <c r="B267" s="273" t="s">
        <v>1934</v>
      </c>
      <c r="C267" s="275">
        <v>5.8999999999999999E-3</v>
      </c>
      <c r="D267" s="331">
        <v>0</v>
      </c>
      <c r="E267" s="276">
        <v>1E-3</v>
      </c>
      <c r="F267" s="331">
        <v>0</v>
      </c>
      <c r="G267" s="331">
        <v>0.02</v>
      </c>
      <c r="H267" s="277">
        <v>6</v>
      </c>
      <c r="I267" s="278" t="s">
        <v>443</v>
      </c>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row>
    <row r="268" spans="1:228" s="10" customFormat="1" ht="15" customHeight="1" thickBot="1" x14ac:dyDescent="0.35">
      <c r="A268" s="289" t="s">
        <v>360</v>
      </c>
      <c r="B268" s="273" t="s">
        <v>1935</v>
      </c>
      <c r="C268" s="275">
        <v>1.18E-2</v>
      </c>
      <c r="D268" s="331">
        <v>0</v>
      </c>
      <c r="E268" s="276">
        <v>6.9999999999999993E-3</v>
      </c>
      <c r="F268" s="331">
        <v>0.21</v>
      </c>
      <c r="G268" s="331">
        <v>0.33</v>
      </c>
      <c r="H268" s="277">
        <v>6</v>
      </c>
      <c r="I268" s="278" t="s">
        <v>443</v>
      </c>
      <c r="J268" s="3"/>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row>
    <row r="269" spans="1:228" s="3" customFormat="1" ht="15" customHeight="1" thickBot="1" x14ac:dyDescent="0.35">
      <c r="A269" s="290"/>
      <c r="B269" s="294" t="s">
        <v>215</v>
      </c>
      <c r="C269" s="290"/>
      <c r="D269" s="290"/>
      <c r="E269" s="290"/>
      <c r="F269" s="290"/>
      <c r="G269" s="290"/>
      <c r="H269" s="297"/>
      <c r="I269" s="298"/>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row>
    <row r="270" spans="1:228" ht="15" customHeight="1" x14ac:dyDescent="0.3">
      <c r="A270" s="285" t="s">
        <v>1184</v>
      </c>
      <c r="B270" s="273" t="s">
        <v>1936</v>
      </c>
      <c r="C270" s="275">
        <v>6.9999999999999993E-3</v>
      </c>
      <c r="D270" s="331">
        <v>0</v>
      </c>
      <c r="E270" s="276">
        <v>4.0000000000000001E-3</v>
      </c>
      <c r="F270" s="331">
        <v>0</v>
      </c>
      <c r="G270" s="331">
        <v>0.06</v>
      </c>
      <c r="H270" s="277">
        <v>6</v>
      </c>
      <c r="I270" s="278" t="s">
        <v>443</v>
      </c>
      <c r="J270" s="3"/>
    </row>
    <row r="271" spans="1:228" ht="15" customHeight="1" x14ac:dyDescent="0.3">
      <c r="A271" s="266" t="s">
        <v>412</v>
      </c>
      <c r="B271" s="273" t="s">
        <v>1937</v>
      </c>
      <c r="C271" s="275">
        <v>9.7999999999999997E-3</v>
      </c>
      <c r="D271" s="331">
        <v>0</v>
      </c>
      <c r="E271" s="276">
        <v>3.0000000000000001E-3</v>
      </c>
      <c r="F271" s="331">
        <v>0</v>
      </c>
      <c r="G271" s="331">
        <v>0.03</v>
      </c>
      <c r="H271" s="277">
        <v>6</v>
      </c>
      <c r="I271" s="278" t="s">
        <v>443</v>
      </c>
      <c r="J271" s="3"/>
    </row>
    <row r="272" spans="1:228" ht="15" customHeight="1" x14ac:dyDescent="0.3">
      <c r="A272" s="266" t="s">
        <v>894</v>
      </c>
      <c r="B272" s="273" t="s">
        <v>1938</v>
      </c>
      <c r="C272" s="275">
        <v>1.2E-2</v>
      </c>
      <c r="D272" s="331">
        <v>0</v>
      </c>
      <c r="E272" s="276">
        <v>6.0000000000000001E-3</v>
      </c>
      <c r="F272" s="331">
        <v>0.12</v>
      </c>
      <c r="G272" s="331">
        <v>0.25</v>
      </c>
      <c r="H272" s="277">
        <v>6</v>
      </c>
      <c r="I272" s="278" t="s">
        <v>443</v>
      </c>
      <c r="J272" s="3"/>
    </row>
    <row r="273" spans="1:228" ht="15" customHeight="1" x14ac:dyDescent="0.3">
      <c r="A273" s="266" t="s">
        <v>232</v>
      </c>
      <c r="B273" s="273" t="s">
        <v>1939</v>
      </c>
      <c r="C273" s="275">
        <v>1.2800000000000001E-2</v>
      </c>
      <c r="D273" s="331">
        <v>0</v>
      </c>
      <c r="E273" s="276">
        <v>3.3E-3</v>
      </c>
      <c r="F273" s="331">
        <v>0</v>
      </c>
      <c r="G273" s="331">
        <v>0.06</v>
      </c>
      <c r="H273" s="277">
        <v>6</v>
      </c>
      <c r="I273" s="278" t="s">
        <v>443</v>
      </c>
      <c r="J273" s="3"/>
    </row>
    <row r="274" spans="1:228" ht="15" customHeight="1" x14ac:dyDescent="0.3">
      <c r="A274" s="285" t="s">
        <v>1476</v>
      </c>
      <c r="B274" s="273" t="s">
        <v>1940</v>
      </c>
      <c r="C274" s="275">
        <v>9.8999999999999991E-3</v>
      </c>
      <c r="D274" s="331">
        <v>0</v>
      </c>
      <c r="E274" s="276">
        <v>4.0000000000000001E-3</v>
      </c>
      <c r="F274" s="331">
        <v>0</v>
      </c>
      <c r="G274" s="331">
        <v>0.05</v>
      </c>
      <c r="H274" s="277">
        <v>6</v>
      </c>
      <c r="I274" s="278" t="s">
        <v>443</v>
      </c>
      <c r="J274" s="3"/>
    </row>
    <row r="275" spans="1:228" s="3" customFormat="1" ht="15" customHeight="1" x14ac:dyDescent="0.3">
      <c r="A275" s="266" t="s">
        <v>87</v>
      </c>
      <c r="B275" s="273" t="s">
        <v>1117</v>
      </c>
      <c r="C275" s="275">
        <v>4.5000000000000005E-3</v>
      </c>
      <c r="D275" s="331">
        <v>0</v>
      </c>
      <c r="E275" s="276">
        <v>3.0000000000000001E-3</v>
      </c>
      <c r="F275" s="331">
        <v>0.05</v>
      </c>
      <c r="G275" s="331">
        <v>0.06</v>
      </c>
      <c r="H275" s="277">
        <v>6</v>
      </c>
      <c r="I275" s="278" t="s">
        <v>443</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3" customFormat="1" ht="15" customHeight="1" x14ac:dyDescent="0.3">
      <c r="A276" s="266" t="s">
        <v>8</v>
      </c>
      <c r="B276" s="273" t="s">
        <v>1299</v>
      </c>
      <c r="C276" s="275">
        <v>9.8999999999999991E-3</v>
      </c>
      <c r="D276" s="331">
        <v>0</v>
      </c>
      <c r="E276" s="276">
        <v>3.0000000000000001E-3</v>
      </c>
      <c r="F276" s="331">
        <v>0</v>
      </c>
      <c r="G276" s="331">
        <v>0.02</v>
      </c>
      <c r="H276" s="277">
        <v>6</v>
      </c>
      <c r="I276" s="278" t="s">
        <v>443</v>
      </c>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row>
    <row r="277" spans="1:228" s="3" customFormat="1" ht="15" customHeight="1" x14ac:dyDescent="0.3">
      <c r="A277" s="285" t="s">
        <v>1108</v>
      </c>
      <c r="B277" s="273" t="s">
        <v>1109</v>
      </c>
      <c r="C277" s="275">
        <v>7.4999999999999997E-3</v>
      </c>
      <c r="D277" s="331">
        <v>0</v>
      </c>
      <c r="E277" s="276">
        <v>0</v>
      </c>
      <c r="F277" s="331">
        <v>0</v>
      </c>
      <c r="G277" s="331">
        <v>0</v>
      </c>
      <c r="H277" s="277">
        <v>6</v>
      </c>
      <c r="I277" s="278" t="s">
        <v>443</v>
      </c>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row>
    <row r="278" spans="1:228" s="10" customFormat="1" ht="15" customHeight="1" x14ac:dyDescent="0.3">
      <c r="A278" s="285" t="s">
        <v>969</v>
      </c>
      <c r="B278" s="273" t="s">
        <v>1941</v>
      </c>
      <c r="C278" s="275">
        <v>1.21E-2</v>
      </c>
      <c r="D278" s="331">
        <v>0</v>
      </c>
      <c r="E278" s="276">
        <v>6.0000000000000001E-3</v>
      </c>
      <c r="F278" s="331">
        <v>0.06</v>
      </c>
      <c r="G278" s="331">
        <v>0.24</v>
      </c>
      <c r="H278" s="277">
        <v>6</v>
      </c>
      <c r="I278" s="278" t="s">
        <v>443</v>
      </c>
      <c r="J278" s="3"/>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row>
    <row r="279" spans="1:228" s="10" customFormat="1" ht="15" customHeight="1" x14ac:dyDescent="0.3">
      <c r="A279" s="266" t="s">
        <v>871</v>
      </c>
      <c r="B279" s="273" t="s">
        <v>1942</v>
      </c>
      <c r="C279" s="275">
        <v>1.72E-2</v>
      </c>
      <c r="D279" s="331">
        <v>0.62</v>
      </c>
      <c r="E279" s="276">
        <v>2E-3</v>
      </c>
      <c r="F279" s="331">
        <v>0</v>
      </c>
      <c r="G279" s="331">
        <v>0.01</v>
      </c>
      <c r="H279" s="277">
        <v>6</v>
      </c>
      <c r="I279" s="278" t="s">
        <v>443</v>
      </c>
      <c r="J279" s="3"/>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row>
    <row r="280" spans="1:228" s="10" customFormat="1" ht="15" customHeight="1" x14ac:dyDescent="0.3">
      <c r="A280" s="266" t="s">
        <v>843</v>
      </c>
      <c r="B280" s="273" t="s">
        <v>1943</v>
      </c>
      <c r="C280" s="275">
        <v>3.5999999999999999E-3</v>
      </c>
      <c r="D280" s="331">
        <v>0</v>
      </c>
      <c r="E280" s="276">
        <v>2E-3</v>
      </c>
      <c r="F280" s="331">
        <v>0</v>
      </c>
      <c r="G280" s="331">
        <v>0.01</v>
      </c>
      <c r="H280" s="277">
        <v>6</v>
      </c>
      <c r="I280" s="278" t="s">
        <v>443</v>
      </c>
      <c r="J280" s="3"/>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row>
    <row r="281" spans="1:228" s="10" customFormat="1" ht="15" customHeight="1" x14ac:dyDescent="0.3">
      <c r="A281" s="266" t="s">
        <v>845</v>
      </c>
      <c r="B281" s="273" t="s">
        <v>1944</v>
      </c>
      <c r="C281" s="275">
        <v>2.3999999999999998E-3</v>
      </c>
      <c r="D281" s="331">
        <v>0</v>
      </c>
      <c r="E281" s="276">
        <v>1.6000000000000001E-3</v>
      </c>
      <c r="F281" s="331">
        <v>0</v>
      </c>
      <c r="G281" s="331">
        <v>0.01</v>
      </c>
      <c r="H281" s="277">
        <v>6</v>
      </c>
      <c r="I281" s="278" t="s">
        <v>443</v>
      </c>
      <c r="J281" s="3"/>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row>
    <row r="282" spans="1:228" s="10" customFormat="1" ht="15" customHeight="1" x14ac:dyDescent="0.3">
      <c r="A282" s="266" t="s">
        <v>1018</v>
      </c>
      <c r="B282" s="273" t="s">
        <v>1945</v>
      </c>
      <c r="C282" s="275">
        <v>3.5999999999999999E-3</v>
      </c>
      <c r="D282" s="331">
        <v>0</v>
      </c>
      <c r="E282" s="276">
        <v>2E-3</v>
      </c>
      <c r="F282" s="331">
        <v>0</v>
      </c>
      <c r="G282" s="331">
        <v>0.02</v>
      </c>
      <c r="H282" s="277">
        <v>6</v>
      </c>
      <c r="I282" s="278" t="s">
        <v>443</v>
      </c>
      <c r="J282" s="3"/>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row>
    <row r="283" spans="1:228" s="10" customFormat="1" ht="15" customHeight="1" x14ac:dyDescent="0.3">
      <c r="A283" s="266" t="s">
        <v>848</v>
      </c>
      <c r="B283" s="273" t="s">
        <v>1946</v>
      </c>
      <c r="C283" s="275">
        <v>4.5999999999999999E-3</v>
      </c>
      <c r="D283" s="331">
        <v>0</v>
      </c>
      <c r="E283" s="276">
        <v>1.6000000000000001E-3</v>
      </c>
      <c r="F283" s="331">
        <v>0</v>
      </c>
      <c r="G283" s="331">
        <v>0.02</v>
      </c>
      <c r="H283" s="277">
        <v>6</v>
      </c>
      <c r="I283" s="278" t="s">
        <v>443</v>
      </c>
      <c r="J283" s="3"/>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row>
    <row r="284" spans="1:228" s="10" customFormat="1" ht="15" customHeight="1" x14ac:dyDescent="0.3">
      <c r="A284" s="285" t="s">
        <v>1734</v>
      </c>
      <c r="B284" s="273" t="s">
        <v>1735</v>
      </c>
      <c r="C284" s="275">
        <v>4.1999999999999997E-3</v>
      </c>
      <c r="D284" s="331">
        <v>0</v>
      </c>
      <c r="E284" s="276">
        <v>2.3999999999999998E-3</v>
      </c>
      <c r="F284" s="331">
        <v>0</v>
      </c>
      <c r="G284" s="331">
        <v>0.1</v>
      </c>
      <c r="H284" s="277">
        <v>6</v>
      </c>
      <c r="I284" s="278" t="s">
        <v>443</v>
      </c>
      <c r="J284" s="3"/>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row>
    <row r="285" spans="1:228" s="10" customFormat="1" ht="15" customHeight="1" x14ac:dyDescent="0.3">
      <c r="A285" s="266" t="s">
        <v>184</v>
      </c>
      <c r="B285" s="273" t="s">
        <v>1121</v>
      </c>
      <c r="C285" s="275">
        <v>1.2500000000000001E-2</v>
      </c>
      <c r="D285" s="331">
        <v>0</v>
      </c>
      <c r="E285" s="276">
        <v>4.0000000000000001E-3</v>
      </c>
      <c r="F285" s="331">
        <v>0</v>
      </c>
      <c r="G285" s="331">
        <v>0.04</v>
      </c>
      <c r="H285" s="277">
        <v>6</v>
      </c>
      <c r="I285" s="278" t="s">
        <v>443</v>
      </c>
      <c r="J285" s="3"/>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row>
    <row r="286" spans="1:228" s="10" customFormat="1" ht="15" customHeight="1" x14ac:dyDescent="0.3">
      <c r="A286" s="315" t="s">
        <v>290</v>
      </c>
      <c r="B286" s="273" t="s">
        <v>1947</v>
      </c>
      <c r="C286" s="275">
        <v>9.8999999999999991E-3</v>
      </c>
      <c r="D286" s="331">
        <v>0</v>
      </c>
      <c r="E286" s="276">
        <v>4.0000000000000001E-3</v>
      </c>
      <c r="F286" s="331">
        <v>0</v>
      </c>
      <c r="G286" s="331">
        <v>0.05</v>
      </c>
      <c r="H286" s="277">
        <v>6</v>
      </c>
      <c r="I286" s="278" t="s">
        <v>443</v>
      </c>
      <c r="J286" s="3"/>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row>
    <row r="287" spans="1:228" s="10" customFormat="1" ht="15" customHeight="1" x14ac:dyDescent="0.3">
      <c r="A287" s="285" t="s">
        <v>1416</v>
      </c>
      <c r="B287" s="273" t="s">
        <v>1948</v>
      </c>
      <c r="C287" s="275">
        <v>1.78E-2</v>
      </c>
      <c r="D287" s="331">
        <v>0</v>
      </c>
      <c r="E287" s="276">
        <v>3.2000000000000002E-3</v>
      </c>
      <c r="F287" s="331">
        <v>0.12</v>
      </c>
      <c r="G287" s="331">
        <v>0.17</v>
      </c>
      <c r="H287" s="277">
        <v>7</v>
      </c>
      <c r="I287" s="278" t="s">
        <v>1445</v>
      </c>
      <c r="J287" s="3"/>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row>
    <row r="288" spans="1:228" s="10" customFormat="1" ht="15" customHeight="1" x14ac:dyDescent="0.3">
      <c r="A288" s="266" t="s">
        <v>1290</v>
      </c>
      <c r="B288" s="273" t="s">
        <v>1291</v>
      </c>
      <c r="C288" s="275">
        <v>9.0000000000000011E-3</v>
      </c>
      <c r="D288" s="331">
        <v>0</v>
      </c>
      <c r="E288" s="276">
        <v>3.0000000000000001E-3</v>
      </c>
      <c r="F288" s="331">
        <v>0</v>
      </c>
      <c r="G288" s="331">
        <v>0.03</v>
      </c>
      <c r="H288" s="277">
        <v>6</v>
      </c>
      <c r="I288" s="278" t="s">
        <v>443</v>
      </c>
      <c r="J288" s="3"/>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row>
    <row r="289" spans="1:228" s="10" customFormat="1" ht="15" customHeight="1" x14ac:dyDescent="0.3">
      <c r="A289" s="266" t="s">
        <v>1441</v>
      </c>
      <c r="B289" s="273" t="s">
        <v>1442</v>
      </c>
      <c r="C289" s="275">
        <v>7.4999999999999997E-3</v>
      </c>
      <c r="D289" s="331">
        <v>0</v>
      </c>
      <c r="E289" s="276">
        <v>2E-3</v>
      </c>
      <c r="F289" s="331">
        <v>0</v>
      </c>
      <c r="G289" s="331">
        <v>0.12</v>
      </c>
      <c r="H289" s="277">
        <v>6</v>
      </c>
      <c r="I289" s="278" t="s">
        <v>443</v>
      </c>
      <c r="J289" s="3"/>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row>
    <row r="290" spans="1:228" s="10" customFormat="1" ht="15" customHeight="1" x14ac:dyDescent="0.3">
      <c r="A290" s="266" t="s">
        <v>1284</v>
      </c>
      <c r="B290" s="273" t="s">
        <v>1285</v>
      </c>
      <c r="C290" s="275">
        <v>3.1199999999999999E-2</v>
      </c>
      <c r="D290" s="331">
        <v>2.42</v>
      </c>
      <c r="E290" s="276">
        <v>6.0000000000000001E-3</v>
      </c>
      <c r="F290" s="331">
        <v>0.02</v>
      </c>
      <c r="G290" s="331">
        <v>0.26</v>
      </c>
      <c r="H290" s="277">
        <v>6</v>
      </c>
      <c r="I290" s="278" t="s">
        <v>443</v>
      </c>
      <c r="J290" s="3"/>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row>
    <row r="291" spans="1:228" s="10" customFormat="1" ht="15" customHeight="1" x14ac:dyDescent="0.3">
      <c r="A291" s="285" t="s">
        <v>1114</v>
      </c>
      <c r="B291" s="273" t="s">
        <v>1115</v>
      </c>
      <c r="C291" s="275">
        <v>1.2800000000000001E-2</v>
      </c>
      <c r="D291" s="331">
        <v>0</v>
      </c>
      <c r="E291" s="276">
        <v>2.8000000000000004E-3</v>
      </c>
      <c r="F291" s="331">
        <v>0</v>
      </c>
      <c r="G291" s="331">
        <v>0.04</v>
      </c>
      <c r="H291" s="277">
        <v>6</v>
      </c>
      <c r="I291" s="278" t="s">
        <v>443</v>
      </c>
      <c r="J291" s="3"/>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row>
    <row r="292" spans="1:228" s="10" customFormat="1" ht="15" customHeight="1" x14ac:dyDescent="0.3">
      <c r="A292" s="285" t="s">
        <v>1310</v>
      </c>
      <c r="B292" s="273" t="s">
        <v>1331</v>
      </c>
      <c r="C292" s="275">
        <v>9.0000000000000011E-3</v>
      </c>
      <c r="D292" s="331">
        <v>0</v>
      </c>
      <c r="E292" s="276">
        <v>2.8000000000000004E-3</v>
      </c>
      <c r="F292" s="331">
        <v>0.13</v>
      </c>
      <c r="G292" s="331">
        <v>0.23</v>
      </c>
      <c r="H292" s="277">
        <v>6</v>
      </c>
      <c r="I292" s="278" t="s">
        <v>443</v>
      </c>
      <c r="J292" s="3"/>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row>
    <row r="293" spans="1:228" s="10" customFormat="1" ht="15" customHeight="1" x14ac:dyDescent="0.3">
      <c r="A293" s="266" t="s">
        <v>413</v>
      </c>
      <c r="B293" s="273" t="s">
        <v>439</v>
      </c>
      <c r="C293" s="275">
        <v>1.01E-2</v>
      </c>
      <c r="D293" s="331">
        <v>0</v>
      </c>
      <c r="E293" s="276">
        <v>3.0000000000000001E-3</v>
      </c>
      <c r="F293" s="331">
        <v>0</v>
      </c>
      <c r="G293" s="331">
        <v>0</v>
      </c>
      <c r="H293" s="277">
        <v>6</v>
      </c>
      <c r="I293" s="278" t="s">
        <v>443</v>
      </c>
      <c r="J293" s="3"/>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row>
    <row r="294" spans="1:228" s="10" customFormat="1" ht="15" customHeight="1" x14ac:dyDescent="0.3">
      <c r="A294" s="285" t="s">
        <v>1384</v>
      </c>
      <c r="B294" s="273" t="s">
        <v>1385</v>
      </c>
      <c r="C294" s="275">
        <v>2.5500000000000002E-2</v>
      </c>
      <c r="D294" s="331">
        <v>1.35</v>
      </c>
      <c r="E294" s="276">
        <v>5.0000000000000001E-3</v>
      </c>
      <c r="F294" s="331">
        <v>0</v>
      </c>
      <c r="G294" s="331">
        <v>0.24</v>
      </c>
      <c r="H294" s="277">
        <v>6</v>
      </c>
      <c r="I294" s="278" t="s">
        <v>443</v>
      </c>
      <c r="J294" s="3"/>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row>
    <row r="295" spans="1:228" s="10" customFormat="1" ht="15" customHeight="1" x14ac:dyDescent="0.3">
      <c r="A295" s="266" t="s">
        <v>193</v>
      </c>
      <c r="B295" s="273" t="s">
        <v>192</v>
      </c>
      <c r="C295" s="275">
        <v>1.4200000000000001E-2</v>
      </c>
      <c r="D295" s="331">
        <v>7.0000000000000007E-2</v>
      </c>
      <c r="E295" s="276">
        <v>1.4000000000000002E-3</v>
      </c>
      <c r="F295" s="331">
        <v>0</v>
      </c>
      <c r="G295" s="331">
        <v>0.03</v>
      </c>
      <c r="H295" s="277">
        <v>6</v>
      </c>
      <c r="I295" s="278" t="s">
        <v>443</v>
      </c>
      <c r="J295" s="3"/>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row>
    <row r="296" spans="1:228" s="10" customFormat="1" ht="15" customHeight="1" x14ac:dyDescent="0.3">
      <c r="A296" s="266" t="s">
        <v>416</v>
      </c>
      <c r="B296" s="273" t="s">
        <v>415</v>
      </c>
      <c r="C296" s="275">
        <v>7.7000000000000002E-3</v>
      </c>
      <c r="D296" s="331">
        <v>0</v>
      </c>
      <c r="E296" s="276">
        <v>3.0000000000000001E-3</v>
      </c>
      <c r="F296" s="331">
        <v>0</v>
      </c>
      <c r="G296" s="331">
        <v>0.01</v>
      </c>
      <c r="H296" s="277">
        <v>6</v>
      </c>
      <c r="I296" s="278" t="s">
        <v>443</v>
      </c>
      <c r="J296" s="3"/>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row>
    <row r="297" spans="1:228" s="10" customFormat="1" ht="15" customHeight="1" x14ac:dyDescent="0.3">
      <c r="A297" s="266" t="s">
        <v>1210</v>
      </c>
      <c r="B297" s="273" t="s">
        <v>1211</v>
      </c>
      <c r="C297" s="275">
        <v>1.1000000000000001E-2</v>
      </c>
      <c r="D297" s="331">
        <v>0</v>
      </c>
      <c r="E297" s="276">
        <v>5.0000000000000001E-3</v>
      </c>
      <c r="F297" s="331">
        <v>0</v>
      </c>
      <c r="G297" s="331">
        <v>0.1</v>
      </c>
      <c r="H297" s="277">
        <v>6</v>
      </c>
      <c r="I297" s="278" t="s">
        <v>443</v>
      </c>
      <c r="J297" s="3"/>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row>
    <row r="298" spans="1:228" s="3" customFormat="1" ht="15" customHeight="1" x14ac:dyDescent="0.3">
      <c r="A298" s="266" t="s">
        <v>287</v>
      </c>
      <c r="B298" s="273" t="s">
        <v>1949</v>
      </c>
      <c r="C298" s="275">
        <v>9.1000000000000004E-3</v>
      </c>
      <c r="D298" s="331">
        <v>0</v>
      </c>
      <c r="E298" s="276">
        <v>1E-3</v>
      </c>
      <c r="F298" s="331">
        <v>0</v>
      </c>
      <c r="G298" s="331">
        <v>0</v>
      </c>
      <c r="H298" s="277">
        <v>6</v>
      </c>
      <c r="I298" s="278" t="s">
        <v>443</v>
      </c>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row>
    <row r="299" spans="1:228" s="3" customFormat="1" ht="15" customHeight="1" x14ac:dyDescent="0.3">
      <c r="A299" s="266" t="s">
        <v>27</v>
      </c>
      <c r="B299" s="273" t="s">
        <v>1214</v>
      </c>
      <c r="C299" s="275">
        <v>9.0000000000000011E-3</v>
      </c>
      <c r="D299" s="331">
        <v>0</v>
      </c>
      <c r="E299" s="276">
        <v>4.0000000000000001E-3</v>
      </c>
      <c r="F299" s="331">
        <v>0.02</v>
      </c>
      <c r="G299" s="331">
        <v>0.09</v>
      </c>
      <c r="H299" s="277">
        <v>6</v>
      </c>
      <c r="I299" s="278" t="s">
        <v>443</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3" customFormat="1" ht="15" customHeight="1" x14ac:dyDescent="0.3">
      <c r="A300" s="266" t="s">
        <v>1650</v>
      </c>
      <c r="B300" s="273" t="s">
        <v>1651</v>
      </c>
      <c r="C300" s="275">
        <v>1.3500000000000002E-2</v>
      </c>
      <c r="D300" s="331">
        <v>0</v>
      </c>
      <c r="E300" s="276">
        <v>3.0000000000000001E-3</v>
      </c>
      <c r="F300" s="331">
        <v>0.05</v>
      </c>
      <c r="G300" s="331">
        <v>0.1</v>
      </c>
      <c r="H300" s="277">
        <v>6</v>
      </c>
      <c r="I300" s="278" t="s">
        <v>443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3" customFormat="1" ht="15" customHeight="1" x14ac:dyDescent="0.3">
      <c r="A301" s="271" t="s">
        <v>14</v>
      </c>
      <c r="B301" s="273" t="s">
        <v>1950</v>
      </c>
      <c r="C301" s="275">
        <v>6.8999999999999999E-3</v>
      </c>
      <c r="D301" s="331">
        <v>0</v>
      </c>
      <c r="E301" s="276">
        <v>0</v>
      </c>
      <c r="F301" s="331">
        <v>0.08</v>
      </c>
      <c r="G301" s="331">
        <v>0.1</v>
      </c>
      <c r="H301" s="277">
        <v>6</v>
      </c>
      <c r="I301" s="278" t="s">
        <v>443</v>
      </c>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row>
    <row r="302" spans="1:228" s="3" customFormat="1" ht="15" customHeight="1" x14ac:dyDescent="0.3">
      <c r="A302" s="266" t="s">
        <v>1390</v>
      </c>
      <c r="B302" s="273" t="s">
        <v>1391</v>
      </c>
      <c r="C302" s="275">
        <v>9.8999999999999991E-3</v>
      </c>
      <c r="D302" s="331">
        <v>0</v>
      </c>
      <c r="E302" s="276">
        <v>2.5000000000000001E-3</v>
      </c>
      <c r="F302" s="331">
        <v>0.05</v>
      </c>
      <c r="G302" s="331">
        <v>0.06</v>
      </c>
      <c r="H302" s="277">
        <v>6</v>
      </c>
      <c r="I302" s="278" t="s">
        <v>443</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3" customFormat="1" ht="15" customHeight="1" x14ac:dyDescent="0.3">
      <c r="A303" s="266" t="s">
        <v>91</v>
      </c>
      <c r="B303" s="273" t="s">
        <v>90</v>
      </c>
      <c r="C303" s="275">
        <v>1.5300000000000001E-2</v>
      </c>
      <c r="D303" s="331">
        <v>0</v>
      </c>
      <c r="E303" s="276">
        <v>3.0000000000000001E-3</v>
      </c>
      <c r="F303" s="331">
        <v>0.41</v>
      </c>
      <c r="G303" s="331">
        <v>0.45</v>
      </c>
      <c r="H303" s="277">
        <v>6</v>
      </c>
      <c r="I303" s="278" t="s">
        <v>443</v>
      </c>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ht="15" customHeight="1" x14ac:dyDescent="0.3">
      <c r="A304" s="266" t="s">
        <v>49</v>
      </c>
      <c r="B304" s="273" t="s">
        <v>48</v>
      </c>
      <c r="C304" s="275">
        <v>1.41E-2</v>
      </c>
      <c r="D304" s="331">
        <v>0</v>
      </c>
      <c r="E304" s="276">
        <v>3.0000000000000001E-3</v>
      </c>
      <c r="F304" s="331">
        <v>0.15</v>
      </c>
      <c r="G304" s="331">
        <v>0.19</v>
      </c>
      <c r="H304" s="277">
        <v>6</v>
      </c>
      <c r="I304" s="278" t="s">
        <v>443</v>
      </c>
      <c r="J304" s="3"/>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row>
    <row r="305" spans="1:228" ht="15" customHeight="1" x14ac:dyDescent="0.3">
      <c r="A305" s="266" t="s">
        <v>95</v>
      </c>
      <c r="B305" s="273" t="s">
        <v>318</v>
      </c>
      <c r="C305" s="275">
        <v>2.1000000000000001E-2</v>
      </c>
      <c r="D305" s="331">
        <v>0.98</v>
      </c>
      <c r="E305" s="276">
        <v>5.0000000000000001E-3</v>
      </c>
      <c r="F305" s="331">
        <v>0.04</v>
      </c>
      <c r="G305" s="331">
        <v>0.12</v>
      </c>
      <c r="H305" s="277">
        <v>6</v>
      </c>
      <c r="I305" s="278" t="s">
        <v>443</v>
      </c>
      <c r="J305" s="3"/>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row>
    <row r="306" spans="1:228" s="10" customFormat="1" ht="15" customHeight="1" x14ac:dyDescent="0.3">
      <c r="A306" s="266" t="s">
        <v>414</v>
      </c>
      <c r="B306" s="273" t="s">
        <v>1045</v>
      </c>
      <c r="C306" s="275">
        <v>4.5999999999999999E-3</v>
      </c>
      <c r="D306" s="331">
        <v>0</v>
      </c>
      <c r="E306" s="276">
        <v>2E-3</v>
      </c>
      <c r="F306" s="331">
        <v>0.01</v>
      </c>
      <c r="G306" s="331">
        <v>0.05</v>
      </c>
      <c r="H306" s="277">
        <v>6</v>
      </c>
      <c r="I306" s="278" t="s">
        <v>443</v>
      </c>
      <c r="J306" s="3"/>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row>
    <row r="307" spans="1:228" s="11" customFormat="1" ht="15" customHeight="1" x14ac:dyDescent="0.3">
      <c r="A307" s="266" t="s">
        <v>164</v>
      </c>
      <c r="B307" s="273" t="s">
        <v>430</v>
      </c>
      <c r="C307" s="275">
        <v>1.1200000000000002E-2</v>
      </c>
      <c r="D307" s="331">
        <v>0</v>
      </c>
      <c r="E307" s="276">
        <v>3.0999999999999999E-3</v>
      </c>
      <c r="F307" s="331">
        <v>0</v>
      </c>
      <c r="G307" s="331">
        <v>0.05</v>
      </c>
      <c r="H307" s="277">
        <v>6</v>
      </c>
      <c r="I307" s="278" t="s">
        <v>443</v>
      </c>
      <c r="J307" s="3"/>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row>
    <row r="308" spans="1:228" s="3" customFormat="1" ht="15" customHeight="1" x14ac:dyDescent="0.3">
      <c r="A308" s="266" t="s">
        <v>310</v>
      </c>
      <c r="B308" s="273" t="s">
        <v>431</v>
      </c>
      <c r="C308" s="275">
        <v>1.04E-2</v>
      </c>
      <c r="D308" s="331">
        <v>0</v>
      </c>
      <c r="E308" s="276">
        <v>2.5000000000000001E-3</v>
      </c>
      <c r="F308" s="331">
        <v>0</v>
      </c>
      <c r="G308" s="331">
        <v>0.03</v>
      </c>
      <c r="H308" s="277">
        <v>6</v>
      </c>
      <c r="I308" s="278" t="s">
        <v>443</v>
      </c>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row>
    <row r="309" spans="1:228" s="3" customFormat="1" ht="15" customHeight="1" x14ac:dyDescent="0.3">
      <c r="A309" s="266" t="s">
        <v>1662</v>
      </c>
      <c r="B309" s="273" t="s">
        <v>1951</v>
      </c>
      <c r="C309" s="275">
        <v>2.3999999999999998E-3</v>
      </c>
      <c r="D309" s="331">
        <v>0</v>
      </c>
      <c r="E309" s="276">
        <v>1.1000000000000001E-3</v>
      </c>
      <c r="F309" s="331">
        <v>0</v>
      </c>
      <c r="G309" s="331">
        <v>0.02</v>
      </c>
      <c r="H309" s="277">
        <v>6</v>
      </c>
      <c r="I309" s="278" t="s">
        <v>443</v>
      </c>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row>
    <row r="310" spans="1:228" s="3" customFormat="1" ht="15" customHeight="1" x14ac:dyDescent="0.3">
      <c r="A310" s="266" t="s">
        <v>173</v>
      </c>
      <c r="B310" s="273" t="s">
        <v>1952</v>
      </c>
      <c r="C310" s="275">
        <v>9.3999999999999986E-3</v>
      </c>
      <c r="D310" s="331">
        <v>0</v>
      </c>
      <c r="E310" s="276">
        <v>4.5000000000000005E-3</v>
      </c>
      <c r="F310" s="331">
        <v>0</v>
      </c>
      <c r="G310" s="331">
        <v>0</v>
      </c>
      <c r="H310" s="277">
        <v>6</v>
      </c>
      <c r="I310" s="278" t="s">
        <v>443</v>
      </c>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row>
    <row r="311" spans="1:228" s="3" customFormat="1" ht="15" customHeight="1" x14ac:dyDescent="0.3">
      <c r="A311" s="266" t="s">
        <v>13</v>
      </c>
      <c r="B311" s="273" t="s">
        <v>12</v>
      </c>
      <c r="C311" s="275">
        <v>1.8E-3</v>
      </c>
      <c r="D311" s="331">
        <v>0</v>
      </c>
      <c r="E311" s="276">
        <v>1.1999999999999999E-3</v>
      </c>
      <c r="F311" s="331">
        <v>0</v>
      </c>
      <c r="G311" s="331">
        <v>0.01</v>
      </c>
      <c r="H311" s="277">
        <v>6</v>
      </c>
      <c r="I311" s="278" t="s">
        <v>443</v>
      </c>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row>
    <row r="312" spans="1:228" s="3" customFormat="1" ht="15" customHeight="1" x14ac:dyDescent="0.3">
      <c r="A312" s="266" t="s">
        <v>171</v>
      </c>
      <c r="B312" s="273" t="s">
        <v>170</v>
      </c>
      <c r="C312" s="275">
        <v>1.2800000000000001E-2</v>
      </c>
      <c r="D312" s="331">
        <v>0</v>
      </c>
      <c r="E312" s="276">
        <v>2E-3</v>
      </c>
      <c r="F312" s="331">
        <v>0</v>
      </c>
      <c r="G312" s="331">
        <v>0.03</v>
      </c>
      <c r="H312" s="277">
        <v>6</v>
      </c>
      <c r="I312" s="278" t="s">
        <v>443</v>
      </c>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row>
    <row r="313" spans="1:228" s="3" customFormat="1" ht="15" customHeight="1" thickBot="1" x14ac:dyDescent="0.35">
      <c r="A313" s="289" t="s">
        <v>38</v>
      </c>
      <c r="B313" s="273" t="s">
        <v>168</v>
      </c>
      <c r="C313" s="275">
        <v>1.01E-2</v>
      </c>
      <c r="D313" s="331">
        <v>0</v>
      </c>
      <c r="E313" s="276">
        <v>8.0000000000000004E-4</v>
      </c>
      <c r="F313" s="331">
        <v>0</v>
      </c>
      <c r="G313" s="331">
        <v>0.01</v>
      </c>
      <c r="H313" s="277">
        <v>6</v>
      </c>
      <c r="I313" s="278" t="s">
        <v>443</v>
      </c>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row>
    <row r="314" spans="1:228" s="10" customFormat="1" ht="15" customHeight="1" thickBot="1" x14ac:dyDescent="0.35">
      <c r="A314" s="290"/>
      <c r="B314" s="294" t="s">
        <v>216</v>
      </c>
      <c r="C314" s="290"/>
      <c r="D314" s="290"/>
      <c r="E314" s="290"/>
      <c r="F314" s="290"/>
      <c r="G314" s="290"/>
      <c r="H314" s="297"/>
      <c r="I314" s="298"/>
      <c r="J314" s="3"/>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row>
    <row r="315" spans="1:228" s="3" customFormat="1" ht="15" customHeight="1" x14ac:dyDescent="0.3">
      <c r="A315" s="266" t="s">
        <v>19</v>
      </c>
      <c r="B315" s="273" t="s">
        <v>1953</v>
      </c>
      <c r="C315" s="275">
        <v>9.7999999999999997E-3</v>
      </c>
      <c r="D315" s="331">
        <v>0</v>
      </c>
      <c r="E315" s="276">
        <v>3.0000000000000001E-3</v>
      </c>
      <c r="F315" s="331">
        <v>0</v>
      </c>
      <c r="G315" s="331">
        <v>0.03</v>
      </c>
      <c r="H315" s="277">
        <v>6</v>
      </c>
      <c r="I315" s="278" t="s">
        <v>443</v>
      </c>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row>
    <row r="316" spans="1:228" s="3" customFormat="1" ht="15" customHeight="1" x14ac:dyDescent="0.3">
      <c r="A316" s="266" t="s">
        <v>136</v>
      </c>
      <c r="B316" s="273" t="s">
        <v>1118</v>
      </c>
      <c r="C316" s="275">
        <v>5.3E-3</v>
      </c>
      <c r="D316" s="331">
        <v>0</v>
      </c>
      <c r="E316" s="276">
        <v>3.5999999999999999E-3</v>
      </c>
      <c r="F316" s="331">
        <v>0.1</v>
      </c>
      <c r="G316" s="331">
        <v>0.14000000000000001</v>
      </c>
      <c r="H316" s="277">
        <v>6</v>
      </c>
      <c r="I316" s="278" t="s">
        <v>443</v>
      </c>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row>
    <row r="317" spans="1:228" s="3" customFormat="1" ht="15" customHeight="1" x14ac:dyDescent="0.3">
      <c r="A317" s="266" t="s">
        <v>844</v>
      </c>
      <c r="B317" s="273" t="s">
        <v>1954</v>
      </c>
      <c r="C317" s="275">
        <v>3.5999999999999999E-3</v>
      </c>
      <c r="D317" s="331">
        <v>0</v>
      </c>
      <c r="E317" s="276">
        <v>2.3999999999999998E-3</v>
      </c>
      <c r="F317" s="331">
        <v>0.02</v>
      </c>
      <c r="G317" s="331">
        <v>0.05</v>
      </c>
      <c r="H317" s="277">
        <v>6</v>
      </c>
      <c r="I317" s="278" t="s">
        <v>443</v>
      </c>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row>
    <row r="318" spans="1:228" s="3" customFormat="1" ht="15" customHeight="1" x14ac:dyDescent="0.3">
      <c r="A318" s="266" t="s">
        <v>1020</v>
      </c>
      <c r="B318" s="273" t="s">
        <v>1955</v>
      </c>
      <c r="C318" s="275">
        <v>3.5999999999999999E-3</v>
      </c>
      <c r="D318" s="331">
        <v>0</v>
      </c>
      <c r="E318" s="276">
        <v>2.3999999999999998E-3</v>
      </c>
      <c r="F318" s="331">
        <v>0</v>
      </c>
      <c r="G318" s="331">
        <v>0.06</v>
      </c>
      <c r="H318" s="277">
        <v>6</v>
      </c>
      <c r="I318" s="278" t="s">
        <v>443</v>
      </c>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row>
    <row r="319" spans="1:228" s="3" customFormat="1" ht="15" customHeight="1" x14ac:dyDescent="0.3">
      <c r="A319" s="266" t="s">
        <v>183</v>
      </c>
      <c r="B319" s="273" t="s">
        <v>1122</v>
      </c>
      <c r="C319" s="275">
        <v>1.3000000000000001E-2</v>
      </c>
      <c r="D319" s="331">
        <v>0</v>
      </c>
      <c r="E319" s="276">
        <v>4.0000000000000001E-3</v>
      </c>
      <c r="F319" s="331">
        <v>0.02</v>
      </c>
      <c r="G319" s="331">
        <v>0.11</v>
      </c>
      <c r="H319" s="277">
        <v>6</v>
      </c>
      <c r="I319" s="278" t="s">
        <v>443</v>
      </c>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row>
    <row r="320" spans="1:228" s="3" customFormat="1" ht="15" customHeight="1" x14ac:dyDescent="0.3">
      <c r="A320" s="266" t="s">
        <v>31</v>
      </c>
      <c r="B320" s="273" t="s">
        <v>1956</v>
      </c>
      <c r="C320" s="275">
        <v>9.4999999999999998E-3</v>
      </c>
      <c r="D320" s="331">
        <v>0</v>
      </c>
      <c r="E320" s="276">
        <v>4.0000000000000001E-3</v>
      </c>
      <c r="F320" s="331">
        <v>0</v>
      </c>
      <c r="G320" s="331">
        <v>0.01</v>
      </c>
      <c r="H320" s="277">
        <v>6</v>
      </c>
      <c r="I320" s="278" t="s">
        <v>443</v>
      </c>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row>
    <row r="321" spans="1:228" s="3" customFormat="1" ht="15" customHeight="1" x14ac:dyDescent="0.3">
      <c r="A321" s="285" t="s">
        <v>1186</v>
      </c>
      <c r="B321" s="273" t="s">
        <v>1187</v>
      </c>
      <c r="C321" s="275">
        <v>1.4100000000000001E-2</v>
      </c>
      <c r="D321" s="331">
        <v>0.06</v>
      </c>
      <c r="E321" s="276">
        <v>1.4000000000000002E-3</v>
      </c>
      <c r="F321" s="331">
        <v>0</v>
      </c>
      <c r="G321" s="331">
        <v>0.03</v>
      </c>
      <c r="H321" s="277">
        <v>6</v>
      </c>
      <c r="I321" s="278" t="s">
        <v>443</v>
      </c>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row>
    <row r="322" spans="1:228" s="3" customFormat="1" ht="15" customHeight="1" x14ac:dyDescent="0.3">
      <c r="A322" s="285" t="s">
        <v>1652</v>
      </c>
      <c r="B322" s="273" t="s">
        <v>1653</v>
      </c>
      <c r="C322" s="275">
        <v>1.3500000000000002E-2</v>
      </c>
      <c r="D322" s="331">
        <v>0</v>
      </c>
      <c r="E322" s="276">
        <v>5.0000000000000001E-3</v>
      </c>
      <c r="F322" s="331">
        <v>0.17</v>
      </c>
      <c r="G322" s="331">
        <v>0.22</v>
      </c>
      <c r="H322" s="277">
        <v>6</v>
      </c>
      <c r="I322" s="278" t="s">
        <v>443</v>
      </c>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row>
    <row r="323" spans="1:228" s="3" customFormat="1" ht="15" customHeight="1" x14ac:dyDescent="0.3">
      <c r="A323" s="266" t="s">
        <v>402</v>
      </c>
      <c r="B323" s="273" t="s">
        <v>1957</v>
      </c>
      <c r="C323" s="275">
        <v>4.6999999999999993E-3</v>
      </c>
      <c r="D323" s="331">
        <v>0</v>
      </c>
      <c r="E323" s="276">
        <v>2E-3</v>
      </c>
      <c r="F323" s="331">
        <v>0</v>
      </c>
      <c r="G323" s="331">
        <v>0.08</v>
      </c>
      <c r="H323" s="277">
        <v>6</v>
      </c>
      <c r="I323" s="278" t="s">
        <v>443</v>
      </c>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row>
    <row r="324" spans="1:228" s="3" customFormat="1" ht="15" customHeight="1" x14ac:dyDescent="0.3">
      <c r="A324" s="266" t="s">
        <v>309</v>
      </c>
      <c r="B324" s="273" t="s">
        <v>1958</v>
      </c>
      <c r="C324" s="275">
        <v>1.09E-2</v>
      </c>
      <c r="D324" s="331">
        <v>0</v>
      </c>
      <c r="E324" s="276">
        <v>2.9000000000000002E-3</v>
      </c>
      <c r="F324" s="331">
        <v>0.08</v>
      </c>
      <c r="G324" s="331">
        <v>0.11</v>
      </c>
      <c r="H324" s="277">
        <v>6</v>
      </c>
      <c r="I324" s="278" t="s">
        <v>443</v>
      </c>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row>
    <row r="325" spans="1:228" s="3" customFormat="1" ht="15" customHeight="1" x14ac:dyDescent="0.3">
      <c r="A325" s="266" t="s">
        <v>1288</v>
      </c>
      <c r="B325" s="273" t="s">
        <v>1289</v>
      </c>
      <c r="C325" s="275">
        <v>1.32E-2</v>
      </c>
      <c r="D325" s="331">
        <v>0</v>
      </c>
      <c r="E325" s="276">
        <v>5.0000000000000001E-3</v>
      </c>
      <c r="F325" s="331">
        <v>0.28000000000000003</v>
      </c>
      <c r="G325" s="331">
        <v>0.46</v>
      </c>
      <c r="H325" s="277">
        <v>6</v>
      </c>
      <c r="I325" s="278" t="s">
        <v>443</v>
      </c>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row>
    <row r="326" spans="1:228" s="3" customFormat="1" ht="15" customHeight="1" x14ac:dyDescent="0.3">
      <c r="A326" s="266" t="s">
        <v>73</v>
      </c>
      <c r="B326" s="273" t="s">
        <v>72</v>
      </c>
      <c r="C326" s="275">
        <v>2.0999999999999999E-3</v>
      </c>
      <c r="D326" s="331">
        <v>0</v>
      </c>
      <c r="E326" s="276">
        <v>1.4000000000000002E-3</v>
      </c>
      <c r="F326" s="331">
        <v>0</v>
      </c>
      <c r="G326" s="331">
        <v>0.02</v>
      </c>
      <c r="H326" s="277">
        <v>6</v>
      </c>
      <c r="I326" s="278" t="s">
        <v>443</v>
      </c>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row>
    <row r="327" spans="1:228" s="3" customFormat="1" ht="15" customHeight="1" thickBot="1" x14ac:dyDescent="0.35">
      <c r="A327" s="289" t="s">
        <v>404</v>
      </c>
      <c r="B327" s="273" t="s">
        <v>403</v>
      </c>
      <c r="C327" s="275">
        <v>1.2800000000000001E-2</v>
      </c>
      <c r="D327" s="331">
        <v>0</v>
      </c>
      <c r="E327" s="276">
        <v>2.5999999999999999E-3</v>
      </c>
      <c r="F327" s="331">
        <v>0</v>
      </c>
      <c r="G327" s="331">
        <v>0.05</v>
      </c>
      <c r="H327" s="277">
        <v>6</v>
      </c>
      <c r="I327" s="278" t="s">
        <v>443</v>
      </c>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row>
    <row r="328" spans="1:228" s="3" customFormat="1" ht="15" customHeight="1" thickBot="1" x14ac:dyDescent="0.35">
      <c r="A328" s="290"/>
      <c r="B328" s="294" t="s">
        <v>217</v>
      </c>
      <c r="C328" s="290"/>
      <c r="D328" s="290"/>
      <c r="E328" s="290"/>
      <c r="F328" s="290"/>
      <c r="G328" s="290"/>
      <c r="H328" s="297"/>
      <c r="I328" s="298"/>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row>
    <row r="329" spans="1:228" s="3" customFormat="1" ht="15" customHeight="1" x14ac:dyDescent="0.3">
      <c r="A329" s="266" t="s">
        <v>120</v>
      </c>
      <c r="B329" s="273" t="s">
        <v>1959</v>
      </c>
      <c r="C329" s="275">
        <v>1.18E-2</v>
      </c>
      <c r="D329" s="331">
        <v>0</v>
      </c>
      <c r="E329" s="276">
        <v>5.6000000000000008E-3</v>
      </c>
      <c r="F329" s="331">
        <v>0</v>
      </c>
      <c r="G329" s="331">
        <v>0.03</v>
      </c>
      <c r="H329" s="277">
        <v>7</v>
      </c>
      <c r="I329" s="278" t="s">
        <v>1445</v>
      </c>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row>
    <row r="330" spans="1:228" s="3" customFormat="1" ht="15" customHeight="1" x14ac:dyDescent="0.3">
      <c r="A330" s="266" t="s">
        <v>243</v>
      </c>
      <c r="B330" s="273" t="s">
        <v>1960</v>
      </c>
      <c r="C330" s="275">
        <v>9.8999999999999991E-3</v>
      </c>
      <c r="D330" s="331">
        <v>0</v>
      </c>
      <c r="E330" s="276">
        <v>0</v>
      </c>
      <c r="F330" s="331">
        <v>0</v>
      </c>
      <c r="G330" s="331">
        <v>0.05</v>
      </c>
      <c r="H330" s="277">
        <v>7</v>
      </c>
      <c r="I330" s="278" t="s">
        <v>1445</v>
      </c>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row>
    <row r="331" spans="1:228" s="3" customFormat="1" ht="15" customHeight="1" x14ac:dyDescent="0.3">
      <c r="A331" s="266" t="s">
        <v>863</v>
      </c>
      <c r="B331" s="273" t="s">
        <v>1961</v>
      </c>
      <c r="C331" s="275">
        <v>1.24E-2</v>
      </c>
      <c r="D331" s="331">
        <v>0</v>
      </c>
      <c r="E331" s="276">
        <v>3.1000000000000003E-3</v>
      </c>
      <c r="F331" s="331">
        <v>0.19</v>
      </c>
      <c r="G331" s="331">
        <v>0.26</v>
      </c>
      <c r="H331" s="277">
        <v>7</v>
      </c>
      <c r="I331" s="278" t="s">
        <v>1445</v>
      </c>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row>
    <row r="332" spans="1:228" s="3" customFormat="1" ht="15" customHeight="1" x14ac:dyDescent="0.3">
      <c r="A332" s="292" t="s">
        <v>840</v>
      </c>
      <c r="B332" s="273" t="s">
        <v>1962</v>
      </c>
      <c r="C332" s="275">
        <v>7.4000000000000003E-3</v>
      </c>
      <c r="D332" s="331">
        <v>0</v>
      </c>
      <c r="E332" s="276">
        <v>5.0000000000000001E-3</v>
      </c>
      <c r="F332" s="331">
        <v>0</v>
      </c>
      <c r="G332" s="331">
        <v>0.11</v>
      </c>
      <c r="H332" s="277">
        <v>7</v>
      </c>
      <c r="I332" s="278" t="s">
        <v>1445</v>
      </c>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row>
    <row r="333" spans="1:228" s="3" customFormat="1" ht="15" customHeight="1" x14ac:dyDescent="0.3">
      <c r="A333" s="287" t="s">
        <v>1254</v>
      </c>
      <c r="B333" s="273" t="s">
        <v>1963</v>
      </c>
      <c r="C333" s="275">
        <v>1.1699999999999999E-2</v>
      </c>
      <c r="D333" s="331">
        <v>0</v>
      </c>
      <c r="E333" s="276">
        <v>6.0000000000000001E-3</v>
      </c>
      <c r="F333" s="331">
        <v>0</v>
      </c>
      <c r="G333" s="331">
        <v>0.18</v>
      </c>
      <c r="H333" s="277">
        <v>7</v>
      </c>
      <c r="I333" s="278" t="s">
        <v>1445</v>
      </c>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row>
    <row r="334" spans="1:228" s="3" customFormat="1" ht="15" customHeight="1" x14ac:dyDescent="0.3">
      <c r="A334" s="266" t="s">
        <v>166</v>
      </c>
      <c r="B334" s="273" t="s">
        <v>165</v>
      </c>
      <c r="C334" s="275">
        <v>1.2E-2</v>
      </c>
      <c r="D334" s="331">
        <v>0</v>
      </c>
      <c r="E334" s="276">
        <v>6.0000000000000001E-3</v>
      </c>
      <c r="F334" s="331">
        <v>0.05</v>
      </c>
      <c r="G334" s="331">
        <v>0.21</v>
      </c>
      <c r="H334" s="277">
        <v>7</v>
      </c>
      <c r="I334" s="278" t="s">
        <v>1445</v>
      </c>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row>
    <row r="335" spans="1:228" s="3" customFormat="1" ht="15" customHeight="1" x14ac:dyDescent="0.3">
      <c r="A335" s="266" t="s">
        <v>161</v>
      </c>
      <c r="B335" s="273" t="s">
        <v>160</v>
      </c>
      <c r="C335" s="275">
        <v>1.2E-2</v>
      </c>
      <c r="D335" s="331">
        <v>0</v>
      </c>
      <c r="E335" s="276">
        <v>6.0000000000000001E-3</v>
      </c>
      <c r="F335" s="331">
        <v>0.05</v>
      </c>
      <c r="G335" s="331">
        <v>0.15</v>
      </c>
      <c r="H335" s="277">
        <v>7</v>
      </c>
      <c r="I335" s="278" t="s">
        <v>1445</v>
      </c>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row>
    <row r="336" spans="1:228" s="3" customFormat="1" ht="15" customHeight="1" x14ac:dyDescent="0.3">
      <c r="A336" s="266" t="s">
        <v>1443</v>
      </c>
      <c r="B336" s="273" t="s">
        <v>1444</v>
      </c>
      <c r="C336" s="275">
        <v>1.2E-2</v>
      </c>
      <c r="D336" s="331">
        <v>0</v>
      </c>
      <c r="E336" s="276">
        <v>8.0000000000000002E-3</v>
      </c>
      <c r="F336" s="331">
        <v>7.0000000000000007E-2</v>
      </c>
      <c r="G336" s="331">
        <v>0.34</v>
      </c>
      <c r="H336" s="277">
        <v>7</v>
      </c>
      <c r="I336" s="278" t="s">
        <v>1445</v>
      </c>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row>
    <row r="337" spans="1:228" s="3" customFormat="1" ht="15" customHeight="1" x14ac:dyDescent="0.3">
      <c r="A337" s="266" t="s">
        <v>407</v>
      </c>
      <c r="B337" s="273" t="s">
        <v>406</v>
      </c>
      <c r="C337" s="275">
        <v>1.15E-2</v>
      </c>
      <c r="D337" s="331">
        <v>0</v>
      </c>
      <c r="E337" s="276">
        <v>6.9999999999999993E-3</v>
      </c>
      <c r="F337" s="331">
        <v>0.06</v>
      </c>
      <c r="G337" s="331">
        <v>0.12</v>
      </c>
      <c r="H337" s="277">
        <v>7</v>
      </c>
      <c r="I337" s="278" t="s">
        <v>1445</v>
      </c>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row>
    <row r="338" spans="1:228" s="3" customFormat="1" ht="15" customHeight="1" x14ac:dyDescent="0.3">
      <c r="A338" s="266" t="s">
        <v>249</v>
      </c>
      <c r="B338" s="273" t="s">
        <v>1964</v>
      </c>
      <c r="C338" s="275">
        <v>9.8999999999999991E-3</v>
      </c>
      <c r="D338" s="331">
        <v>0</v>
      </c>
      <c r="E338" s="276">
        <v>2.8000000000000004E-3</v>
      </c>
      <c r="F338" s="331">
        <v>0.24</v>
      </c>
      <c r="G338" s="331">
        <v>0.3</v>
      </c>
      <c r="H338" s="277">
        <v>7</v>
      </c>
      <c r="I338" s="278" t="s">
        <v>1445</v>
      </c>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row>
    <row r="339" spans="1:228" s="10" customFormat="1" ht="15" customHeight="1" x14ac:dyDescent="0.3">
      <c r="A339" s="266" t="s">
        <v>405</v>
      </c>
      <c r="B339" s="273" t="s">
        <v>1032</v>
      </c>
      <c r="C339" s="275">
        <v>0.01</v>
      </c>
      <c r="D339" s="331">
        <v>0</v>
      </c>
      <c r="E339" s="276">
        <v>5.0000000000000001E-3</v>
      </c>
      <c r="F339" s="331">
        <v>0.2</v>
      </c>
      <c r="G339" s="331">
        <v>0.39</v>
      </c>
      <c r="H339" s="277">
        <v>6</v>
      </c>
      <c r="I339" s="278" t="s">
        <v>443</v>
      </c>
      <c r="J339" s="3"/>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row>
    <row r="340" spans="1:228" s="3" customFormat="1" ht="15" customHeight="1" x14ac:dyDescent="0.3">
      <c r="A340" s="266" t="s">
        <v>100</v>
      </c>
      <c r="B340" s="273" t="s">
        <v>99</v>
      </c>
      <c r="C340" s="275">
        <v>1.3600000000000001E-2</v>
      </c>
      <c r="D340" s="331">
        <v>0</v>
      </c>
      <c r="E340" s="276">
        <v>3.0000000000000001E-3</v>
      </c>
      <c r="F340" s="331">
        <v>7.0000000000000007E-2</v>
      </c>
      <c r="G340" s="331">
        <v>0.12</v>
      </c>
      <c r="H340" s="277">
        <v>7</v>
      </c>
      <c r="I340" s="278" t="s">
        <v>1445</v>
      </c>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row>
    <row r="341" spans="1:228" s="3" customFormat="1" ht="15" customHeight="1" x14ac:dyDescent="0.3">
      <c r="A341" s="266" t="s">
        <v>52</v>
      </c>
      <c r="B341" s="273" t="s">
        <v>50</v>
      </c>
      <c r="C341" s="275">
        <v>1.41E-2</v>
      </c>
      <c r="D341" s="331">
        <v>0</v>
      </c>
      <c r="E341" s="276">
        <v>4.0000000000000001E-3</v>
      </c>
      <c r="F341" s="331">
        <v>0.08</v>
      </c>
      <c r="G341" s="331">
        <v>0.16</v>
      </c>
      <c r="H341" s="277">
        <v>6</v>
      </c>
      <c r="I341" s="278" t="s">
        <v>443</v>
      </c>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row>
    <row r="342" spans="1:228" s="3" customFormat="1" ht="15" customHeight="1" x14ac:dyDescent="0.3">
      <c r="A342" s="266" t="s">
        <v>53</v>
      </c>
      <c r="B342" s="273" t="s">
        <v>51</v>
      </c>
      <c r="C342" s="275">
        <v>1.37E-2</v>
      </c>
      <c r="D342" s="331">
        <v>0</v>
      </c>
      <c r="E342" s="276">
        <v>3.0000000000000001E-3</v>
      </c>
      <c r="F342" s="331">
        <v>0.16</v>
      </c>
      <c r="G342" s="331">
        <v>0.19</v>
      </c>
      <c r="H342" s="277">
        <v>6</v>
      </c>
      <c r="I342" s="278" t="s">
        <v>443</v>
      </c>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row>
    <row r="343" spans="1:228" s="3" customFormat="1" ht="15" customHeight="1" thickBot="1" x14ac:dyDescent="0.35">
      <c r="A343" s="289" t="s">
        <v>129</v>
      </c>
      <c r="B343" s="273" t="s">
        <v>128</v>
      </c>
      <c r="C343" s="275">
        <v>5.6000000000000008E-3</v>
      </c>
      <c r="D343" s="331">
        <v>0</v>
      </c>
      <c r="E343" s="276">
        <v>4.4000000000000003E-3</v>
      </c>
      <c r="F343" s="331">
        <v>0</v>
      </c>
      <c r="G343" s="331">
        <v>0.05</v>
      </c>
      <c r="H343" s="277">
        <v>7</v>
      </c>
      <c r="I343" s="278" t="s">
        <v>1445</v>
      </c>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row>
    <row r="344" spans="1:228" s="3" customFormat="1" ht="15" customHeight="1" thickBot="1" x14ac:dyDescent="0.35">
      <c r="A344" s="290"/>
      <c r="B344" s="294" t="s">
        <v>354</v>
      </c>
      <c r="C344" s="290"/>
      <c r="D344" s="290"/>
      <c r="E344" s="290"/>
      <c r="F344" s="290"/>
      <c r="G344" s="290"/>
      <c r="H344" s="297"/>
      <c r="I344" s="298"/>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row>
    <row r="345" spans="1:228" s="10" customFormat="1" ht="15" customHeight="1" thickBot="1" x14ac:dyDescent="0.35">
      <c r="A345" s="289" t="s">
        <v>17</v>
      </c>
      <c r="B345" s="273" t="s">
        <v>1033</v>
      </c>
      <c r="C345" s="275">
        <v>1.1699999999999999E-2</v>
      </c>
      <c r="D345" s="331">
        <v>0</v>
      </c>
      <c r="E345" s="276">
        <v>2E-3</v>
      </c>
      <c r="F345" s="331">
        <v>0.39</v>
      </c>
      <c r="G345" s="331">
        <v>0.42</v>
      </c>
      <c r="H345" s="277">
        <v>6</v>
      </c>
      <c r="I345" s="278" t="s">
        <v>443</v>
      </c>
      <c r="J345" s="3"/>
    </row>
    <row r="346" spans="1:228" s="3" customFormat="1" ht="15" customHeight="1" thickBot="1" x14ac:dyDescent="0.35">
      <c r="A346" s="290"/>
      <c r="B346" s="294" t="s">
        <v>355</v>
      </c>
      <c r="C346" s="290"/>
      <c r="D346" s="290"/>
      <c r="E346" s="290"/>
      <c r="F346" s="290"/>
      <c r="G346" s="290"/>
      <c r="H346" s="297"/>
      <c r="I346" s="298"/>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row>
    <row r="347" spans="1:228" s="3" customFormat="1" ht="15" customHeight="1" x14ac:dyDescent="0.3">
      <c r="A347" s="266" t="s">
        <v>246</v>
      </c>
      <c r="B347" s="273" t="s">
        <v>1965</v>
      </c>
      <c r="C347" s="275">
        <v>2.2400000000000003E-2</v>
      </c>
      <c r="D347" s="331">
        <v>0</v>
      </c>
      <c r="E347" s="276">
        <v>6.0000000000000001E-3</v>
      </c>
      <c r="F347" s="331">
        <v>0.1</v>
      </c>
      <c r="G347" s="331">
        <v>0.1</v>
      </c>
      <c r="H347" s="277">
        <v>6</v>
      </c>
      <c r="I347" s="278" t="s">
        <v>443</v>
      </c>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row>
    <row r="348" spans="1:228" s="3" customFormat="1" ht="15" customHeight="1" x14ac:dyDescent="0.3">
      <c r="A348" s="266" t="s">
        <v>862</v>
      </c>
      <c r="B348" s="273" t="s">
        <v>1178</v>
      </c>
      <c r="C348" s="275">
        <v>1.24E-2</v>
      </c>
      <c r="D348" s="331">
        <v>0</v>
      </c>
      <c r="E348" s="276">
        <v>3.0000000000000001E-3</v>
      </c>
      <c r="F348" s="331">
        <v>0.05</v>
      </c>
      <c r="G348" s="331">
        <v>0.11</v>
      </c>
      <c r="H348" s="277">
        <v>7</v>
      </c>
      <c r="I348" s="278" t="s">
        <v>1445</v>
      </c>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row>
    <row r="349" spans="1:228" s="10" customFormat="1" ht="15" customHeight="1" x14ac:dyDescent="0.3">
      <c r="A349" s="266" t="s">
        <v>248</v>
      </c>
      <c r="B349" s="273" t="s">
        <v>1966</v>
      </c>
      <c r="C349" s="275">
        <v>1.03E-2</v>
      </c>
      <c r="D349" s="331">
        <v>0</v>
      </c>
      <c r="E349" s="276">
        <v>1.6000000000000001E-3</v>
      </c>
      <c r="F349" s="331">
        <v>0.03</v>
      </c>
      <c r="G349" s="331">
        <v>7.0000000000000007E-2</v>
      </c>
      <c r="H349" s="277">
        <v>7</v>
      </c>
      <c r="I349" s="278" t="s">
        <v>1445</v>
      </c>
      <c r="J349" s="3"/>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row>
    <row r="350" spans="1:228" s="11" customFormat="1" ht="15" customHeight="1" x14ac:dyDescent="0.3">
      <c r="A350" s="266" t="s">
        <v>324</v>
      </c>
      <c r="B350" s="273" t="s">
        <v>1967</v>
      </c>
      <c r="C350" s="275">
        <v>9.7000000000000003E-3</v>
      </c>
      <c r="D350" s="331">
        <v>0</v>
      </c>
      <c r="E350" s="276">
        <v>1.6000000000000001E-3</v>
      </c>
      <c r="F350" s="331">
        <v>0.03</v>
      </c>
      <c r="G350" s="331">
        <v>0.06</v>
      </c>
      <c r="H350" s="277">
        <v>7</v>
      </c>
      <c r="I350" s="278" t="s">
        <v>1445</v>
      </c>
      <c r="J350" s="3"/>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row>
    <row r="351" spans="1:228" s="3" customFormat="1" ht="15" customHeight="1" x14ac:dyDescent="0.3">
      <c r="A351" s="266" t="s">
        <v>328</v>
      </c>
      <c r="B351" s="273" t="s">
        <v>327</v>
      </c>
      <c r="C351" s="275">
        <v>9.7999999999999997E-3</v>
      </c>
      <c r="D351" s="331">
        <v>0</v>
      </c>
      <c r="E351" s="276">
        <v>5.0000000000000001E-3</v>
      </c>
      <c r="F351" s="331">
        <v>0</v>
      </c>
      <c r="G351" s="331">
        <v>0.09</v>
      </c>
      <c r="H351" s="277">
        <v>7</v>
      </c>
      <c r="I351" s="278" t="s">
        <v>1445</v>
      </c>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row>
    <row r="352" spans="1:228" s="3" customFormat="1" ht="15" customHeight="1" x14ac:dyDescent="0.3">
      <c r="A352" s="266" t="s">
        <v>122</v>
      </c>
      <c r="B352" s="273" t="s">
        <v>311</v>
      </c>
      <c r="C352" s="275">
        <v>0.01</v>
      </c>
      <c r="D352" s="331">
        <v>0</v>
      </c>
      <c r="E352" s="276">
        <v>5.0000000000000001E-3</v>
      </c>
      <c r="F352" s="331">
        <v>0.22</v>
      </c>
      <c r="G352" s="331">
        <v>0.32</v>
      </c>
      <c r="H352" s="277">
        <v>7</v>
      </c>
      <c r="I352" s="278" t="s">
        <v>1445</v>
      </c>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row>
    <row r="353" spans="1:228" s="10" customFormat="1" ht="15" customHeight="1" x14ac:dyDescent="0.3">
      <c r="A353" s="266" t="s">
        <v>347</v>
      </c>
      <c r="B353" s="273" t="s">
        <v>370</v>
      </c>
      <c r="C353" s="275">
        <v>1.15E-2</v>
      </c>
      <c r="D353" s="331">
        <v>0.09</v>
      </c>
      <c r="E353" s="276">
        <v>3.0000000000000001E-3</v>
      </c>
      <c r="F353" s="331">
        <v>0</v>
      </c>
      <c r="G353" s="331">
        <v>0.03</v>
      </c>
      <c r="H353" s="277">
        <v>7</v>
      </c>
      <c r="I353" s="278" t="s">
        <v>1445</v>
      </c>
      <c r="J353" s="3"/>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row>
    <row r="354" spans="1:228" s="10" customFormat="1" ht="15" customHeight="1" x14ac:dyDescent="0.3">
      <c r="A354" s="266" t="s">
        <v>367</v>
      </c>
      <c r="B354" s="273" t="s">
        <v>369</v>
      </c>
      <c r="C354" s="275">
        <v>1.1900000000000001E-2</v>
      </c>
      <c r="D354" s="331">
        <v>0.13</v>
      </c>
      <c r="E354" s="276">
        <v>3.0000000000000001E-3</v>
      </c>
      <c r="F354" s="331">
        <v>0</v>
      </c>
      <c r="G354" s="331">
        <v>0.03</v>
      </c>
      <c r="H354" s="277">
        <v>7</v>
      </c>
      <c r="I354" s="278" t="s">
        <v>1445</v>
      </c>
      <c r="J354" s="3"/>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c r="HJ354" s="11"/>
      <c r="HK354" s="11"/>
      <c r="HL354" s="11"/>
      <c r="HM354" s="11"/>
      <c r="HN354" s="11"/>
      <c r="HO354" s="11"/>
      <c r="HP354" s="11"/>
      <c r="HQ354" s="11"/>
      <c r="HR354" s="11"/>
      <c r="HS354" s="11"/>
      <c r="HT354" s="11"/>
    </row>
    <row r="355" spans="1:228" s="3" customFormat="1" ht="15" customHeight="1" thickBot="1" x14ac:dyDescent="0.35">
      <c r="A355" s="289" t="s">
        <v>244</v>
      </c>
      <c r="B355" s="273" t="s">
        <v>433</v>
      </c>
      <c r="C355" s="275">
        <v>1.18E-2</v>
      </c>
      <c r="D355" s="331">
        <v>0</v>
      </c>
      <c r="E355" s="276">
        <v>3.4999999999999996E-3</v>
      </c>
      <c r="F355" s="331">
        <v>0.12</v>
      </c>
      <c r="G355" s="331">
        <v>0.17</v>
      </c>
      <c r="H355" s="277">
        <v>7</v>
      </c>
      <c r="I355" s="278" t="s">
        <v>1445</v>
      </c>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row>
    <row r="356" spans="1:228" s="3" customFormat="1" ht="15" customHeight="1" thickBot="1" x14ac:dyDescent="0.35">
      <c r="A356" s="290"/>
      <c r="B356" s="294" t="s">
        <v>356</v>
      </c>
      <c r="C356" s="290"/>
      <c r="D356" s="290"/>
      <c r="E356" s="290"/>
      <c r="F356" s="290"/>
      <c r="G356" s="290"/>
      <c r="H356" s="297"/>
      <c r="I356" s="298"/>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row>
    <row r="357" spans="1:228" s="3" customFormat="1" ht="15" customHeight="1" x14ac:dyDescent="0.3">
      <c r="A357" s="266" t="s">
        <v>1217</v>
      </c>
      <c r="B357" s="273" t="s">
        <v>1218</v>
      </c>
      <c r="C357" s="275">
        <v>1.34E-2</v>
      </c>
      <c r="D357" s="331">
        <v>0</v>
      </c>
      <c r="E357" s="276">
        <v>2E-3</v>
      </c>
      <c r="F357" s="331">
        <v>0.05</v>
      </c>
      <c r="G357" s="331">
        <v>0.13</v>
      </c>
      <c r="H357" s="277">
        <v>6</v>
      </c>
      <c r="I357" s="278" t="s">
        <v>443</v>
      </c>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row>
    <row r="358" spans="1:228" s="3" customFormat="1" ht="15" customHeight="1" x14ac:dyDescent="0.3">
      <c r="A358" s="266" t="s">
        <v>847</v>
      </c>
      <c r="B358" s="273" t="s">
        <v>1968</v>
      </c>
      <c r="C358" s="275">
        <v>6.5000000000000006E-3</v>
      </c>
      <c r="D358" s="331">
        <v>0</v>
      </c>
      <c r="E358" s="276">
        <v>2.3999999999999998E-3</v>
      </c>
      <c r="F358" s="331">
        <v>0</v>
      </c>
      <c r="G358" s="331">
        <v>0.01</v>
      </c>
      <c r="H358" s="277">
        <v>6</v>
      </c>
      <c r="I358" s="278" t="s">
        <v>443</v>
      </c>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row>
    <row r="359" spans="1:228" s="3" customFormat="1" ht="15" customHeight="1" x14ac:dyDescent="0.3">
      <c r="A359" s="285" t="s">
        <v>1383</v>
      </c>
      <c r="B359" s="273" t="s">
        <v>1969</v>
      </c>
      <c r="C359" s="275">
        <v>1.1200000000000002E-2</v>
      </c>
      <c r="D359" s="331">
        <v>0</v>
      </c>
      <c r="E359" s="276">
        <v>5.0000000000000001E-3</v>
      </c>
      <c r="F359" s="331">
        <v>0.01</v>
      </c>
      <c r="G359" s="331">
        <v>0.1</v>
      </c>
      <c r="H359" s="277">
        <v>6</v>
      </c>
      <c r="I359" s="278" t="s">
        <v>443</v>
      </c>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row>
    <row r="360" spans="1:228" s="10" customFormat="1" ht="15" customHeight="1" x14ac:dyDescent="0.3">
      <c r="A360" s="266" t="s">
        <v>288</v>
      </c>
      <c r="B360" s="273" t="s">
        <v>1970</v>
      </c>
      <c r="C360" s="275">
        <v>0.01</v>
      </c>
      <c r="D360" s="331">
        <v>0</v>
      </c>
      <c r="E360" s="276">
        <v>2.2000000000000001E-3</v>
      </c>
      <c r="F360" s="331">
        <v>0.1</v>
      </c>
      <c r="G360" s="331">
        <v>0.12</v>
      </c>
      <c r="H360" s="277">
        <v>6</v>
      </c>
      <c r="I360" s="278" t="s">
        <v>443</v>
      </c>
      <c r="J360" s="3"/>
    </row>
    <row r="361" spans="1:228" s="10" customFormat="1" ht="15" customHeight="1" x14ac:dyDescent="0.3">
      <c r="A361" s="266" t="s">
        <v>1037</v>
      </c>
      <c r="B361" s="273" t="s">
        <v>1048</v>
      </c>
      <c r="C361" s="275">
        <v>1.3300000000000001E-2</v>
      </c>
      <c r="D361" s="331">
        <v>0.08</v>
      </c>
      <c r="E361" s="276">
        <v>6.0000000000000001E-3</v>
      </c>
      <c r="F361" s="331">
        <v>0</v>
      </c>
      <c r="G361" s="331">
        <v>0.05</v>
      </c>
      <c r="H361" s="277">
        <v>6</v>
      </c>
      <c r="I361" s="278" t="s">
        <v>443</v>
      </c>
      <c r="J361" s="3"/>
    </row>
    <row r="362" spans="1:228" ht="15" customHeight="1" x14ac:dyDescent="0.3">
      <c r="A362" s="266" t="s">
        <v>411</v>
      </c>
      <c r="B362" s="273" t="s">
        <v>410</v>
      </c>
      <c r="C362" s="275">
        <v>3.9000000000000003E-3</v>
      </c>
      <c r="D362" s="331">
        <v>0</v>
      </c>
      <c r="E362" s="276">
        <v>2.3999999999999998E-3</v>
      </c>
      <c r="F362" s="331">
        <v>0</v>
      </c>
      <c r="G362" s="331">
        <v>0.02</v>
      </c>
      <c r="H362" s="277">
        <v>6</v>
      </c>
      <c r="I362" s="278" t="s">
        <v>443</v>
      </c>
      <c r="J362" s="3"/>
    </row>
    <row r="363" spans="1:228" s="3" customFormat="1" ht="15" customHeight="1" x14ac:dyDescent="0.3">
      <c r="A363" s="266" t="s">
        <v>409</v>
      </c>
      <c r="B363" s="273" t="s">
        <v>408</v>
      </c>
      <c r="C363" s="275">
        <v>4.1999999999999997E-3</v>
      </c>
      <c r="D363" s="331">
        <v>0</v>
      </c>
      <c r="E363" s="276">
        <v>3.0000000000000001E-3</v>
      </c>
      <c r="F363" s="331">
        <v>0</v>
      </c>
      <c r="G363" s="331">
        <v>0.1</v>
      </c>
      <c r="H363" s="277">
        <v>6</v>
      </c>
      <c r="I363" s="278" t="s">
        <v>443</v>
      </c>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row>
    <row r="364" spans="1:228" s="3" customFormat="1" ht="15" customHeight="1" thickBot="1" x14ac:dyDescent="0.35">
      <c r="A364" s="266" t="s">
        <v>1286</v>
      </c>
      <c r="B364" s="273" t="s">
        <v>1971</v>
      </c>
      <c r="C364" s="275">
        <v>1.2500000000000001E-2</v>
      </c>
      <c r="D364" s="331">
        <v>0</v>
      </c>
      <c r="E364" s="276">
        <v>2E-3</v>
      </c>
      <c r="F364" s="331">
        <v>0.03</v>
      </c>
      <c r="G364" s="331">
        <v>0.06</v>
      </c>
      <c r="H364" s="277">
        <v>6</v>
      </c>
      <c r="I364" s="278" t="s">
        <v>443</v>
      </c>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row>
    <row r="365" spans="1:228" s="10" customFormat="1" ht="15" customHeight="1" thickBot="1" x14ac:dyDescent="0.35">
      <c r="A365" s="290"/>
      <c r="B365" s="294" t="s">
        <v>222</v>
      </c>
      <c r="C365" s="290"/>
      <c r="D365" s="290"/>
      <c r="E365" s="290"/>
      <c r="F365" s="290"/>
      <c r="G365" s="290"/>
      <c r="H365" s="297"/>
      <c r="I365" s="298"/>
      <c r="J365" s="3"/>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row>
    <row r="366" spans="1:228" s="3" customFormat="1" ht="15" customHeight="1" thickBot="1" x14ac:dyDescent="0.35">
      <c r="A366" s="289" t="s">
        <v>58</v>
      </c>
      <c r="B366" s="273" t="s">
        <v>59</v>
      </c>
      <c r="C366" s="275">
        <v>1.3600000000000001E-2</v>
      </c>
      <c r="D366" s="331">
        <v>0</v>
      </c>
      <c r="E366" s="276">
        <v>2E-3</v>
      </c>
      <c r="F366" s="331">
        <v>0.05</v>
      </c>
      <c r="G366" s="331">
        <v>0.08</v>
      </c>
      <c r="H366" s="277">
        <v>6</v>
      </c>
      <c r="I366" s="278" t="s">
        <v>443</v>
      </c>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c r="HT366" s="4"/>
    </row>
    <row r="367" spans="1:228" s="3" customFormat="1" ht="15" customHeight="1" thickBot="1" x14ac:dyDescent="0.35">
      <c r="A367" s="290"/>
      <c r="B367" s="294" t="s">
        <v>361</v>
      </c>
      <c r="C367" s="290"/>
      <c r="D367" s="290"/>
      <c r="E367" s="290"/>
      <c r="F367" s="290"/>
      <c r="G367" s="290"/>
      <c r="H367" s="297"/>
      <c r="I367" s="29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row>
    <row r="368" spans="1:228" s="3" customFormat="1" ht="15" customHeight="1" x14ac:dyDescent="0.3">
      <c r="A368" s="266" t="s">
        <v>41</v>
      </c>
      <c r="B368" s="273" t="s">
        <v>1972</v>
      </c>
      <c r="C368" s="275">
        <v>2.52E-2</v>
      </c>
      <c r="D368" s="331">
        <v>0.82</v>
      </c>
      <c r="E368" s="276">
        <v>0</v>
      </c>
      <c r="F368" s="331">
        <v>0.92</v>
      </c>
      <c r="G368" s="331">
        <v>0.92</v>
      </c>
      <c r="H368" s="277">
        <v>6</v>
      </c>
      <c r="I368" s="278" t="s">
        <v>443</v>
      </c>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row>
    <row r="369" spans="1:228" s="3" customFormat="1" ht="15" customHeight="1" x14ac:dyDescent="0.3">
      <c r="A369" s="285" t="s">
        <v>1378</v>
      </c>
      <c r="B369" s="273" t="s">
        <v>1973</v>
      </c>
      <c r="C369" s="275">
        <v>1.14E-2</v>
      </c>
      <c r="D369" s="331">
        <v>0.13</v>
      </c>
      <c r="E369" s="276">
        <v>0</v>
      </c>
      <c r="F369" s="331">
        <v>0.1</v>
      </c>
      <c r="G369" s="331">
        <v>0.1</v>
      </c>
      <c r="H369" s="277">
        <v>5</v>
      </c>
      <c r="I369" s="278" t="s">
        <v>1849</v>
      </c>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row>
    <row r="370" spans="1:228" s="3" customFormat="1" ht="15" customHeight="1" x14ac:dyDescent="0.3">
      <c r="A370" s="266" t="s">
        <v>1292</v>
      </c>
      <c r="B370" s="273" t="s">
        <v>1293</v>
      </c>
      <c r="C370" s="275">
        <v>2.01E-2</v>
      </c>
      <c r="D370" s="331">
        <v>0.78</v>
      </c>
      <c r="E370" s="276">
        <v>0</v>
      </c>
      <c r="F370" s="331">
        <v>0.02</v>
      </c>
      <c r="G370" s="331">
        <v>0.02</v>
      </c>
      <c r="H370" s="277">
        <v>5</v>
      </c>
      <c r="I370" s="278" t="s">
        <v>1849</v>
      </c>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row>
    <row r="371" spans="1:228" s="10" customFormat="1" ht="15" customHeight="1" x14ac:dyDescent="0.3">
      <c r="A371" s="266" t="s">
        <v>330</v>
      </c>
      <c r="B371" s="273" t="s">
        <v>1974</v>
      </c>
      <c r="C371" s="275">
        <v>2.93E-2</v>
      </c>
      <c r="D371" s="331">
        <v>1.1499999999999999</v>
      </c>
      <c r="E371" s="276">
        <v>0</v>
      </c>
      <c r="F371" s="331">
        <v>0.4</v>
      </c>
      <c r="G371" s="331">
        <v>0.4</v>
      </c>
      <c r="H371" s="277">
        <v>6</v>
      </c>
      <c r="I371" s="278" t="s">
        <v>443</v>
      </c>
      <c r="J371" s="3"/>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row>
    <row r="372" spans="1:228" s="3" customFormat="1" ht="15" customHeight="1" x14ac:dyDescent="0.3">
      <c r="A372" s="266" t="s">
        <v>175</v>
      </c>
      <c r="B372" s="273" t="s">
        <v>174</v>
      </c>
      <c r="C372" s="275">
        <v>1.83E-2</v>
      </c>
      <c r="D372" s="331">
        <v>0.35</v>
      </c>
      <c r="E372" s="276">
        <v>1E-3</v>
      </c>
      <c r="F372" s="331">
        <v>0.22</v>
      </c>
      <c r="G372" s="331">
        <v>0.25</v>
      </c>
      <c r="H372" s="277">
        <v>6</v>
      </c>
      <c r="I372" s="278" t="s">
        <v>443</v>
      </c>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row>
    <row r="373" spans="1:228" s="3" customFormat="1" ht="7.5" customHeight="1" x14ac:dyDescent="0.3">
      <c r="A373" s="5"/>
      <c r="B373" s="36"/>
      <c r="C373" s="13"/>
      <c r="D373" s="13"/>
      <c r="E373" s="13"/>
      <c r="F373" s="13"/>
      <c r="G373" s="13"/>
      <c r="H373" s="67"/>
      <c r="I373" s="17"/>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row>
    <row r="374" spans="1:228" s="3" customFormat="1" ht="15.5" x14ac:dyDescent="0.35">
      <c r="A374" s="25" t="s">
        <v>934</v>
      </c>
      <c r="B374" s="37"/>
      <c r="C374" s="39"/>
      <c r="D374" s="39"/>
      <c r="E374" s="39"/>
      <c r="F374" s="39"/>
      <c r="G374" s="39"/>
      <c r="H374" s="90"/>
      <c r="I374" s="39"/>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row>
    <row r="375" spans="1:228" s="3" customFormat="1" ht="58.9" customHeight="1" thickBot="1" x14ac:dyDescent="0.35">
      <c r="A375" s="154" t="s">
        <v>238</v>
      </c>
      <c r="B375" s="155" t="s">
        <v>806</v>
      </c>
      <c r="C375" s="159" t="s">
        <v>1711</v>
      </c>
      <c r="D375" s="159" t="s">
        <v>1712</v>
      </c>
      <c r="E375" s="159" t="s">
        <v>1713</v>
      </c>
      <c r="F375" s="159" t="s">
        <v>1714</v>
      </c>
      <c r="G375" s="159" t="s">
        <v>1715</v>
      </c>
      <c r="H375" s="156" t="s">
        <v>345</v>
      </c>
      <c r="I375" s="154" t="s">
        <v>346</v>
      </c>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row>
    <row r="376" spans="1:228" s="3" customFormat="1" ht="15" customHeight="1" thickBot="1" x14ac:dyDescent="0.35">
      <c r="A376" s="299"/>
      <c r="B376" s="301" t="s">
        <v>935</v>
      </c>
      <c r="C376" s="121"/>
      <c r="D376" s="121"/>
      <c r="E376" s="121"/>
      <c r="F376" s="121"/>
      <c r="G376" s="121"/>
      <c r="H376" s="302"/>
      <c r="I376" s="303"/>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row>
    <row r="377" spans="1:228" s="3" customFormat="1" ht="15" customHeight="1" x14ac:dyDescent="0.3">
      <c r="A377" s="281" t="s">
        <v>940</v>
      </c>
      <c r="B377" s="273" t="s">
        <v>1975</v>
      </c>
      <c r="C377" s="275">
        <v>3.8400000000000001E-3</v>
      </c>
      <c r="D377" s="276">
        <v>0</v>
      </c>
      <c r="E377" s="276" t="s">
        <v>481</v>
      </c>
      <c r="F377" s="331">
        <v>8.0000000000000002E-3</v>
      </c>
      <c r="G377" s="331">
        <v>0.01</v>
      </c>
      <c r="H377" s="277">
        <v>6</v>
      </c>
      <c r="I377" s="278" t="s">
        <v>443</v>
      </c>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row>
    <row r="378" spans="1:228" s="3" customFormat="1" ht="15" customHeight="1" x14ac:dyDescent="0.3">
      <c r="A378" s="281" t="s">
        <v>938</v>
      </c>
      <c r="B378" s="273" t="s">
        <v>1976</v>
      </c>
      <c r="C378" s="275">
        <v>3.7499999999999999E-3</v>
      </c>
      <c r="D378" s="276">
        <v>0</v>
      </c>
      <c r="E378" s="276" t="s">
        <v>481</v>
      </c>
      <c r="F378" s="331">
        <v>6.0000000000000001E-3</v>
      </c>
      <c r="G378" s="331">
        <v>0.01</v>
      </c>
      <c r="H378" s="277">
        <v>6</v>
      </c>
      <c r="I378" s="278" t="s">
        <v>443</v>
      </c>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row>
    <row r="379" spans="1:228" s="3" customFormat="1" ht="15" customHeight="1" x14ac:dyDescent="0.3">
      <c r="A379" s="281" t="s">
        <v>936</v>
      </c>
      <c r="B379" s="273" t="s">
        <v>1977</v>
      </c>
      <c r="C379" s="275">
        <v>3.4199999999999999E-3</v>
      </c>
      <c r="D379" s="276">
        <v>0</v>
      </c>
      <c r="E379" s="276" t="s">
        <v>481</v>
      </c>
      <c r="F379" s="331">
        <v>4.0000000000000001E-3</v>
      </c>
      <c r="G379" s="331">
        <v>4.0000000000000001E-3</v>
      </c>
      <c r="H379" s="277">
        <v>4</v>
      </c>
      <c r="I379" s="278" t="s">
        <v>441</v>
      </c>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row>
    <row r="380" spans="1:228" s="3" customFormat="1" ht="15" customHeight="1" x14ac:dyDescent="0.3">
      <c r="A380" s="281" t="s">
        <v>939</v>
      </c>
      <c r="B380" s="273" t="s">
        <v>1978</v>
      </c>
      <c r="C380" s="275">
        <v>3.7799999999999999E-3</v>
      </c>
      <c r="D380" s="276">
        <v>0</v>
      </c>
      <c r="E380" s="276" t="s">
        <v>481</v>
      </c>
      <c r="F380" s="331">
        <v>7.0000000000000001E-3</v>
      </c>
      <c r="G380" s="331">
        <v>0.01</v>
      </c>
      <c r="H380" s="277">
        <v>6</v>
      </c>
      <c r="I380" s="278" t="s">
        <v>443</v>
      </c>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row>
    <row r="381" spans="1:228" s="3" customFormat="1" ht="15" customHeight="1" x14ac:dyDescent="0.3">
      <c r="A381" s="281" t="s">
        <v>937</v>
      </c>
      <c r="B381" s="273" t="s">
        <v>1979</v>
      </c>
      <c r="C381" s="275">
        <v>3.5400000000000002E-3</v>
      </c>
      <c r="D381" s="276">
        <v>0</v>
      </c>
      <c r="E381" s="276" t="s">
        <v>481</v>
      </c>
      <c r="F381" s="331">
        <v>6.0000000000000001E-3</v>
      </c>
      <c r="G381" s="331">
        <v>0.01</v>
      </c>
      <c r="H381" s="277">
        <v>5</v>
      </c>
      <c r="I381" s="278" t="s">
        <v>1849</v>
      </c>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row>
    <row r="382" spans="1:228" s="3" customFormat="1" ht="15" customHeight="1" x14ac:dyDescent="0.3">
      <c r="A382" s="283" t="s">
        <v>1146</v>
      </c>
      <c r="B382" s="273" t="s">
        <v>1980</v>
      </c>
      <c r="C382" s="275">
        <v>1.243E-2</v>
      </c>
      <c r="D382" s="276">
        <v>1.9499999999999999E-3</v>
      </c>
      <c r="E382" s="276">
        <v>0</v>
      </c>
      <c r="F382" s="331">
        <v>0.11</v>
      </c>
      <c r="G382" s="331">
        <v>0.11</v>
      </c>
      <c r="H382" s="277">
        <v>6</v>
      </c>
      <c r="I382" s="278" t="s">
        <v>443</v>
      </c>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row>
    <row r="383" spans="1:228" s="3" customFormat="1" ht="15" customHeight="1" x14ac:dyDescent="0.3">
      <c r="A383" s="283" t="s">
        <v>1140</v>
      </c>
      <c r="B383" s="273" t="s">
        <v>1981</v>
      </c>
      <c r="C383" s="275">
        <v>1.022E-2</v>
      </c>
      <c r="D383" s="276">
        <v>1.2099999999999999E-3</v>
      </c>
      <c r="E383" s="276">
        <v>0</v>
      </c>
      <c r="F383" s="331">
        <v>0.11600000000000001</v>
      </c>
      <c r="G383" s="331">
        <v>0.12</v>
      </c>
      <c r="H383" s="277">
        <v>6</v>
      </c>
      <c r="I383" s="278" t="s">
        <v>443</v>
      </c>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row>
    <row r="384" spans="1:228" s="3" customFormat="1" ht="15" customHeight="1" x14ac:dyDescent="0.3">
      <c r="A384" s="283" t="s">
        <v>1147</v>
      </c>
      <c r="B384" s="273" t="s">
        <v>1982</v>
      </c>
      <c r="C384" s="275">
        <v>1.3069999999999998E-2</v>
      </c>
      <c r="D384" s="276">
        <v>2.0699999999999998E-3</v>
      </c>
      <c r="E384" s="276">
        <v>0</v>
      </c>
      <c r="F384" s="331">
        <v>0.11799999999999999</v>
      </c>
      <c r="G384" s="331">
        <v>0.12</v>
      </c>
      <c r="H384" s="277">
        <v>6</v>
      </c>
      <c r="I384" s="278" t="s">
        <v>443</v>
      </c>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row>
    <row r="385" spans="1:228" s="3" customFormat="1" ht="15" customHeight="1" x14ac:dyDescent="0.3">
      <c r="A385" s="283" t="s">
        <v>1148</v>
      </c>
      <c r="B385" s="273" t="s">
        <v>1983</v>
      </c>
      <c r="C385" s="275">
        <v>1.3469999999999999E-2</v>
      </c>
      <c r="D385" s="276">
        <v>2.2399999999999998E-3</v>
      </c>
      <c r="E385" s="276">
        <v>0</v>
      </c>
      <c r="F385" s="331">
        <v>0.13100000000000001</v>
      </c>
      <c r="G385" s="331">
        <v>0.13</v>
      </c>
      <c r="H385" s="277">
        <v>6</v>
      </c>
      <c r="I385" s="278" t="s">
        <v>443</v>
      </c>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row>
    <row r="386" spans="1:228" s="3" customFormat="1" ht="15" customHeight="1" thickBot="1" x14ac:dyDescent="0.35">
      <c r="A386" s="300" t="s">
        <v>1141</v>
      </c>
      <c r="B386" s="273" t="s">
        <v>1984</v>
      </c>
      <c r="C386" s="275">
        <v>1.1509999999999999E-2</v>
      </c>
      <c r="D386" s="276">
        <v>1.7099999999999999E-3</v>
      </c>
      <c r="E386" s="276">
        <v>0</v>
      </c>
      <c r="F386" s="331">
        <v>0.113</v>
      </c>
      <c r="G386" s="331">
        <v>0.11</v>
      </c>
      <c r="H386" s="277">
        <v>6</v>
      </c>
      <c r="I386" s="278" t="s">
        <v>443</v>
      </c>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row>
    <row r="387" spans="1:228" s="3" customFormat="1" ht="15" customHeight="1" thickBot="1" x14ac:dyDescent="0.35">
      <c r="A387" s="299"/>
      <c r="B387" s="301" t="s">
        <v>941</v>
      </c>
      <c r="C387" s="121"/>
      <c r="D387" s="121"/>
      <c r="E387" s="121"/>
      <c r="F387" s="121"/>
      <c r="G387" s="121"/>
      <c r="H387" s="302"/>
      <c r="I387" s="303"/>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row>
    <row r="388" spans="1:228" s="3" customFormat="1" ht="15" customHeight="1" x14ac:dyDescent="0.3">
      <c r="A388" s="281" t="s">
        <v>943</v>
      </c>
      <c r="B388" s="273" t="s">
        <v>1985</v>
      </c>
      <c r="C388" s="275">
        <v>4.5999999999999999E-3</v>
      </c>
      <c r="D388" s="276">
        <v>0</v>
      </c>
      <c r="E388" s="276" t="s">
        <v>481</v>
      </c>
      <c r="F388" s="331" t="s">
        <v>481</v>
      </c>
      <c r="G388" s="331" t="s">
        <v>481</v>
      </c>
      <c r="H388" s="277">
        <v>6</v>
      </c>
      <c r="I388" s="278" t="s">
        <v>443</v>
      </c>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row>
    <row r="389" spans="1:228" s="3" customFormat="1" ht="15" customHeight="1" x14ac:dyDescent="0.3">
      <c r="A389" s="281" t="s">
        <v>942</v>
      </c>
      <c r="B389" s="273" t="s">
        <v>1986</v>
      </c>
      <c r="C389" s="275">
        <v>6.1999999999999998E-3</v>
      </c>
      <c r="D389" s="276">
        <v>0</v>
      </c>
      <c r="E389" s="276" t="s">
        <v>481</v>
      </c>
      <c r="F389" s="331" t="s">
        <v>481</v>
      </c>
      <c r="G389" s="331" t="s">
        <v>481</v>
      </c>
      <c r="H389" s="277">
        <v>6</v>
      </c>
      <c r="I389" s="278" t="s">
        <v>443</v>
      </c>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row>
    <row r="390" spans="1:228" s="3" customFormat="1" ht="15" customHeight="1" x14ac:dyDescent="0.3">
      <c r="A390" s="281" t="s">
        <v>944</v>
      </c>
      <c r="B390" s="273" t="s">
        <v>1987</v>
      </c>
      <c r="C390" s="275">
        <v>7.4999999999999997E-3</v>
      </c>
      <c r="D390" s="276">
        <v>0</v>
      </c>
      <c r="E390" s="276" t="s">
        <v>481</v>
      </c>
      <c r="F390" s="331" t="s">
        <v>481</v>
      </c>
      <c r="G390" s="331" t="s">
        <v>481</v>
      </c>
      <c r="H390" s="277">
        <v>6</v>
      </c>
      <c r="I390" s="278" t="s">
        <v>443</v>
      </c>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row>
    <row r="391" spans="1:228" s="3" customFormat="1" ht="15" customHeight="1" x14ac:dyDescent="0.3">
      <c r="A391" s="281" t="s">
        <v>946</v>
      </c>
      <c r="B391" s="273" t="s">
        <v>1988</v>
      </c>
      <c r="C391" s="275">
        <v>7.4999999999999997E-3</v>
      </c>
      <c r="D391" s="276">
        <v>0</v>
      </c>
      <c r="E391" s="276" t="s">
        <v>481</v>
      </c>
      <c r="F391" s="331" t="s">
        <v>481</v>
      </c>
      <c r="G391" s="331" t="s">
        <v>481</v>
      </c>
      <c r="H391" s="277">
        <v>6</v>
      </c>
      <c r="I391" s="278" t="s">
        <v>443</v>
      </c>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row>
    <row r="392" spans="1:228" s="3" customFormat="1" ht="15" customHeight="1" x14ac:dyDescent="0.3">
      <c r="A392" s="281" t="s">
        <v>948</v>
      </c>
      <c r="B392" s="273" t="s">
        <v>1989</v>
      </c>
      <c r="C392" s="275">
        <v>6.6E-3</v>
      </c>
      <c r="D392" s="276">
        <v>0</v>
      </c>
      <c r="E392" s="276">
        <v>6.0000000000000001E-3</v>
      </c>
      <c r="F392" s="331" t="s">
        <v>481</v>
      </c>
      <c r="G392" s="331" t="s">
        <v>481</v>
      </c>
      <c r="H392" s="277">
        <v>6</v>
      </c>
      <c r="I392" s="278" t="s">
        <v>443</v>
      </c>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row>
    <row r="393" spans="1:228" s="3" customFormat="1" ht="7.5" customHeight="1" x14ac:dyDescent="0.3">
      <c r="A393" s="5"/>
      <c r="B393" s="36"/>
      <c r="C393" s="13"/>
      <c r="D393" s="13"/>
      <c r="E393" s="13"/>
      <c r="F393" s="13"/>
      <c r="G393" s="13"/>
      <c r="H393" s="67"/>
      <c r="I393" s="17"/>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row>
    <row r="394" spans="1:228" ht="15.5" x14ac:dyDescent="0.35">
      <c r="A394" s="25" t="s">
        <v>807</v>
      </c>
      <c r="B394" s="37"/>
      <c r="C394" s="13"/>
      <c r="D394" s="13"/>
      <c r="E394" s="13"/>
      <c r="F394" s="13"/>
      <c r="G394" s="13"/>
      <c r="J394" s="3"/>
    </row>
    <row r="395" spans="1:228" ht="15" customHeight="1" x14ac:dyDescent="0.3">
      <c r="A395" s="154" t="s">
        <v>238</v>
      </c>
      <c r="B395" s="155" t="s">
        <v>808</v>
      </c>
      <c r="C395" s="13"/>
      <c r="D395" s="13"/>
      <c r="E395" s="13"/>
      <c r="F395" s="13"/>
      <c r="G395" s="13"/>
      <c r="J395" s="3"/>
    </row>
    <row r="396" spans="1:228" ht="15" customHeight="1" x14ac:dyDescent="0.3">
      <c r="A396" s="304" t="s">
        <v>1152</v>
      </c>
      <c r="B396" s="305" t="s">
        <v>810</v>
      </c>
      <c r="C396" s="13"/>
      <c r="D396" s="13"/>
      <c r="E396" s="13"/>
      <c r="F396" s="13"/>
      <c r="G396" s="13"/>
      <c r="J396" s="3"/>
    </row>
    <row r="397" spans="1:228" ht="15" customHeight="1" x14ac:dyDescent="0.3">
      <c r="A397" s="306" t="s">
        <v>1153</v>
      </c>
      <c r="B397" s="307" t="s">
        <v>811</v>
      </c>
      <c r="C397" s="13"/>
      <c r="D397" s="13"/>
      <c r="E397" s="13"/>
      <c r="F397" s="13"/>
      <c r="G397" s="13"/>
      <c r="J397" s="3"/>
    </row>
    <row r="398" spans="1:228" ht="15" customHeight="1" x14ac:dyDescent="0.3">
      <c r="A398" s="306" t="s">
        <v>1154</v>
      </c>
      <c r="B398" s="307" t="s">
        <v>812</v>
      </c>
      <c r="C398" s="13"/>
      <c r="D398" s="13"/>
      <c r="E398" s="13"/>
      <c r="F398" s="13"/>
      <c r="G398" s="13"/>
      <c r="J398" s="3"/>
      <c r="K398" s="4"/>
      <c r="L398" s="4"/>
      <c r="M398" s="4"/>
    </row>
    <row r="399" spans="1:228" ht="15" customHeight="1" x14ac:dyDescent="0.3">
      <c r="A399" s="306" t="s">
        <v>1155</v>
      </c>
      <c r="B399" s="307" t="s">
        <v>813</v>
      </c>
      <c r="C399" s="13"/>
      <c r="D399" s="13"/>
      <c r="E399" s="13"/>
      <c r="F399" s="13"/>
      <c r="G399" s="13"/>
      <c r="J399" s="3"/>
    </row>
    <row r="400" spans="1:228" ht="15" customHeight="1" x14ac:dyDescent="0.3">
      <c r="A400" s="308" t="s">
        <v>1156</v>
      </c>
      <c r="B400" s="307" t="s">
        <v>814</v>
      </c>
      <c r="C400" s="13"/>
      <c r="D400" s="13"/>
      <c r="E400" s="13"/>
      <c r="F400" s="13"/>
      <c r="G400" s="13"/>
      <c r="J400" s="3"/>
    </row>
    <row r="401" spans="1:10" ht="15" customHeight="1" x14ac:dyDescent="0.3">
      <c r="A401" s="308" t="s">
        <v>1157</v>
      </c>
      <c r="B401" s="307" t="s">
        <v>815</v>
      </c>
      <c r="C401" s="13"/>
      <c r="D401" s="13"/>
      <c r="E401" s="13"/>
      <c r="F401" s="13"/>
      <c r="G401" s="13"/>
      <c r="J401" s="3"/>
    </row>
    <row r="402" spans="1:10" ht="15" customHeight="1" x14ac:dyDescent="0.3">
      <c r="A402" s="308" t="s">
        <v>1158</v>
      </c>
      <c r="B402" s="307" t="s">
        <v>816</v>
      </c>
      <c r="C402" s="13"/>
      <c r="D402" s="13"/>
      <c r="E402" s="13"/>
      <c r="F402" s="13"/>
      <c r="G402" s="13"/>
      <c r="J402" s="3"/>
    </row>
    <row r="403" spans="1:10" ht="15" customHeight="1" x14ac:dyDescent="0.3">
      <c r="A403" s="309" t="s">
        <v>1159</v>
      </c>
      <c r="B403" s="310" t="s">
        <v>817</v>
      </c>
      <c r="C403" s="13"/>
      <c r="D403" s="13"/>
      <c r="E403" s="13"/>
      <c r="F403" s="13"/>
      <c r="G403" s="13"/>
      <c r="J403" s="3"/>
    </row>
    <row r="404" spans="1:10" ht="7.5" customHeight="1" x14ac:dyDescent="0.25">
      <c r="A404" s="1"/>
      <c r="B404" s="38"/>
      <c r="C404" s="13"/>
      <c r="D404" s="13"/>
      <c r="E404" s="13"/>
      <c r="F404" s="13"/>
      <c r="G404" s="13"/>
    </row>
    <row r="405" spans="1:10" ht="51.75" customHeight="1" x14ac:dyDescent="0.25">
      <c r="A405" s="341" t="s">
        <v>1716</v>
      </c>
      <c r="B405" s="341"/>
      <c r="C405" s="341"/>
      <c r="D405" s="341"/>
      <c r="E405" s="341"/>
      <c r="F405" s="341"/>
      <c r="G405" s="341"/>
      <c r="H405" s="341"/>
      <c r="I405" s="341"/>
      <c r="J405" s="341"/>
    </row>
    <row r="406" spans="1:10" x14ac:dyDescent="0.25">
      <c r="A406" s="341" t="s">
        <v>809</v>
      </c>
      <c r="B406" s="341"/>
      <c r="C406" s="341"/>
      <c r="D406" s="341"/>
      <c r="E406" s="341"/>
      <c r="F406" s="341"/>
      <c r="G406" s="341"/>
      <c r="H406" s="341"/>
      <c r="I406" s="341"/>
      <c r="J406" s="112"/>
    </row>
    <row r="407" spans="1:10" x14ac:dyDescent="0.25">
      <c r="A407" s="341" t="s">
        <v>1721</v>
      </c>
      <c r="B407" s="341"/>
      <c r="C407" s="341"/>
      <c r="D407" s="341"/>
      <c r="E407" s="341"/>
      <c r="F407" s="341"/>
      <c r="G407" s="341"/>
      <c r="H407" s="341"/>
      <c r="I407" s="341"/>
      <c r="J407" s="341"/>
    </row>
    <row r="408" spans="1:10" ht="25.5" customHeight="1" x14ac:dyDescent="0.25">
      <c r="A408" s="342" t="s">
        <v>1732</v>
      </c>
      <c r="B408" s="342"/>
      <c r="C408" s="342"/>
      <c r="D408" s="342"/>
      <c r="E408" s="342"/>
      <c r="F408" s="342"/>
      <c r="G408" s="342"/>
      <c r="H408" s="342"/>
      <c r="I408" s="342"/>
      <c r="J408" s="342"/>
    </row>
    <row r="409" spans="1:10" x14ac:dyDescent="0.25">
      <c r="A409" s="341" t="s">
        <v>861</v>
      </c>
      <c r="B409" s="341"/>
      <c r="C409" s="341"/>
      <c r="D409" s="341"/>
      <c r="E409" s="341"/>
      <c r="F409" s="341"/>
      <c r="G409" s="341"/>
      <c r="H409" s="341"/>
      <c r="I409" s="341"/>
      <c r="J409" s="112"/>
    </row>
    <row r="410" spans="1:10" ht="25.5" customHeight="1" x14ac:dyDescent="0.25">
      <c r="A410" s="341" t="s">
        <v>1453</v>
      </c>
      <c r="B410" s="341"/>
      <c r="C410" s="341"/>
      <c r="D410" s="341"/>
      <c r="E410" s="341"/>
      <c r="F410" s="341"/>
      <c r="G410" s="341"/>
      <c r="H410" s="341"/>
      <c r="I410" s="341"/>
      <c r="J410" s="341"/>
    </row>
    <row r="411" spans="1:10" x14ac:dyDescent="0.25">
      <c r="C411" s="4"/>
      <c r="D411" s="4"/>
      <c r="E411" s="4"/>
      <c r="F411" s="4"/>
      <c r="G411" s="4"/>
    </row>
    <row r="412" spans="1:10" x14ac:dyDescent="0.25">
      <c r="C412" s="4"/>
      <c r="D412" s="4"/>
      <c r="E412" s="4"/>
      <c r="F412" s="4"/>
      <c r="G412" s="4"/>
    </row>
    <row r="413" spans="1:10" x14ac:dyDescent="0.25">
      <c r="C413" s="4"/>
      <c r="D413" s="4"/>
      <c r="E413" s="4"/>
      <c r="F413" s="4"/>
      <c r="G413" s="4"/>
    </row>
    <row r="414" spans="1:10" x14ac:dyDescent="0.25">
      <c r="C414" s="4"/>
      <c r="D414" s="4"/>
      <c r="E414" s="4"/>
      <c r="F414" s="4"/>
      <c r="G414" s="4"/>
    </row>
    <row r="415" spans="1:10" x14ac:dyDescent="0.25">
      <c r="C415" s="4"/>
      <c r="D415" s="4"/>
      <c r="E415" s="4"/>
      <c r="F415" s="4"/>
      <c r="G415" s="4"/>
    </row>
    <row r="416" spans="1:10" x14ac:dyDescent="0.25">
      <c r="C416" s="4"/>
      <c r="D416" s="4"/>
      <c r="E416" s="4"/>
      <c r="F416" s="4"/>
      <c r="G416" s="4"/>
    </row>
    <row r="417" spans="3:7" x14ac:dyDescent="0.25">
      <c r="C417" s="4"/>
      <c r="D417" s="4"/>
      <c r="E417" s="4"/>
      <c r="F417" s="4"/>
      <c r="G417" s="4"/>
    </row>
    <row r="418" spans="3:7" x14ac:dyDescent="0.25">
      <c r="C418" s="4"/>
      <c r="D418" s="4"/>
      <c r="E418" s="4"/>
      <c r="F418" s="4"/>
      <c r="G418" s="4"/>
    </row>
    <row r="419" spans="3:7" x14ac:dyDescent="0.25">
      <c r="C419" s="4"/>
      <c r="D419" s="4"/>
      <c r="E419" s="4"/>
      <c r="F419" s="4"/>
      <c r="G419" s="4"/>
    </row>
    <row r="420" spans="3:7" x14ac:dyDescent="0.25">
      <c r="C420" s="4"/>
      <c r="D420" s="4"/>
      <c r="E420" s="4"/>
      <c r="F420" s="4"/>
      <c r="G420" s="4"/>
    </row>
    <row r="421" spans="3:7" x14ac:dyDescent="0.25">
      <c r="C421" s="4"/>
      <c r="D421" s="4"/>
      <c r="E421" s="4"/>
      <c r="F421" s="4"/>
      <c r="G421" s="4"/>
    </row>
    <row r="422" spans="3:7" x14ac:dyDescent="0.25">
      <c r="C422" s="4"/>
      <c r="D422" s="4"/>
      <c r="E422" s="4"/>
      <c r="F422" s="4"/>
      <c r="G422" s="4"/>
    </row>
    <row r="423" spans="3:7" x14ac:dyDescent="0.25">
      <c r="C423" s="4"/>
      <c r="D423" s="4"/>
      <c r="E423" s="4"/>
      <c r="F423" s="4"/>
      <c r="G423" s="4"/>
    </row>
    <row r="424" spans="3:7" x14ac:dyDescent="0.25">
      <c r="C424" s="4"/>
      <c r="D424" s="4"/>
      <c r="E424" s="4"/>
      <c r="F424" s="4"/>
      <c r="G424" s="4"/>
    </row>
    <row r="425" spans="3:7" x14ac:dyDescent="0.25">
      <c r="C425" s="4"/>
      <c r="D425" s="4"/>
      <c r="E425" s="4"/>
      <c r="F425" s="4"/>
      <c r="G425" s="4"/>
    </row>
    <row r="426" spans="3:7" x14ac:dyDescent="0.25">
      <c r="C426" s="4"/>
      <c r="D426" s="4"/>
      <c r="E426" s="4"/>
      <c r="F426" s="4"/>
      <c r="G426" s="4"/>
    </row>
    <row r="427" spans="3:7" x14ac:dyDescent="0.25">
      <c r="C427" s="4"/>
      <c r="D427" s="4"/>
      <c r="E427" s="4"/>
      <c r="F427" s="4"/>
      <c r="G427" s="4"/>
    </row>
    <row r="428" spans="3:7" x14ac:dyDescent="0.25">
      <c r="C428" s="4"/>
      <c r="D428" s="4"/>
      <c r="E428" s="4"/>
      <c r="F428" s="4"/>
      <c r="G428" s="4"/>
    </row>
    <row r="429" spans="3:7" x14ac:dyDescent="0.25">
      <c r="C429" s="4"/>
      <c r="D429" s="4"/>
      <c r="E429" s="4"/>
      <c r="F429" s="4"/>
      <c r="G429" s="4"/>
    </row>
    <row r="430" spans="3:7" x14ac:dyDescent="0.25">
      <c r="C430" s="4"/>
      <c r="D430" s="4"/>
      <c r="E430" s="4"/>
      <c r="F430" s="4"/>
      <c r="G430" s="4"/>
    </row>
    <row r="431" spans="3:7" x14ac:dyDescent="0.25">
      <c r="C431" s="4"/>
      <c r="D431" s="4"/>
      <c r="E431" s="4"/>
      <c r="F431" s="4"/>
      <c r="G431" s="4"/>
    </row>
    <row r="432" spans="3:7" x14ac:dyDescent="0.25">
      <c r="C432" s="4"/>
      <c r="D432" s="4"/>
      <c r="E432" s="4"/>
      <c r="F432" s="4"/>
      <c r="G432" s="4"/>
    </row>
    <row r="433" spans="1:7" x14ac:dyDescent="0.25">
      <c r="C433" s="4"/>
      <c r="D433" s="4"/>
      <c r="E433" s="4"/>
      <c r="F433" s="4"/>
      <c r="G433" s="4"/>
    </row>
    <row r="434" spans="1:7" x14ac:dyDescent="0.25">
      <c r="C434" s="4"/>
      <c r="D434" s="4"/>
      <c r="E434" s="4"/>
      <c r="F434" s="4"/>
      <c r="G434" s="4"/>
    </row>
    <row r="435" spans="1:7" x14ac:dyDescent="0.25">
      <c r="C435" s="4"/>
      <c r="D435" s="4"/>
      <c r="E435" s="4"/>
      <c r="F435" s="4"/>
      <c r="G435" s="4"/>
    </row>
    <row r="436" spans="1:7" x14ac:dyDescent="0.25">
      <c r="C436" s="4"/>
      <c r="D436" s="4"/>
      <c r="E436" s="4"/>
      <c r="F436" s="4"/>
      <c r="G436" s="4"/>
    </row>
    <row r="437" spans="1:7" x14ac:dyDescent="0.25">
      <c r="C437" s="4"/>
      <c r="D437" s="4"/>
      <c r="E437" s="4"/>
      <c r="F437" s="4"/>
      <c r="G437" s="4"/>
    </row>
    <row r="438" spans="1:7" x14ac:dyDescent="0.25">
      <c r="C438" s="4"/>
      <c r="D438" s="4"/>
      <c r="E438" s="4"/>
      <c r="F438" s="4"/>
      <c r="G438" s="4"/>
    </row>
    <row r="439" spans="1:7" x14ac:dyDescent="0.25">
      <c r="C439" s="4"/>
      <c r="D439" s="4"/>
      <c r="E439" s="4"/>
      <c r="F439" s="4"/>
      <c r="G439" s="4"/>
    </row>
    <row r="440" spans="1:7" x14ac:dyDescent="0.25">
      <c r="C440" s="4"/>
      <c r="D440" s="4"/>
      <c r="E440" s="4"/>
      <c r="F440" s="4"/>
      <c r="G440" s="4"/>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sheetData>
  <sheetProtection algorithmName="SHA-512" hashValue="gzLYtvyCYWeHK82ASCheauDmuh7ER/fmSinItRQmHEOJ5UGvaPzkWMWaZPo4VB0CQjaVdsne9A8EqJcQJPZQDQ==" saltValue="Q2kRAO2ZU1xL5nBgYb882w==" spinCount="100000" sheet="1" objects="1" scenarios="1"/>
  <sortState xmlns:xlrd2="http://schemas.microsoft.com/office/spreadsheetml/2017/richdata2" ref="A368:HT372">
    <sortCondition ref="B368:B372"/>
  </sortState>
  <mergeCells count="6">
    <mergeCell ref="A406:I406"/>
    <mergeCell ref="A409:I409"/>
    <mergeCell ref="A405:J405"/>
    <mergeCell ref="A407:J407"/>
    <mergeCell ref="A410:J410"/>
    <mergeCell ref="A408:J408"/>
  </mergeCells>
  <phoneticPr fontId="0" type="noConversion"/>
  <printOptions horizontalCentered="1"/>
  <pageMargins left="0.74803149606299213" right="0.74803149606299213" top="0.98425196850393704" bottom="0.98425196850393704" header="0.51181102362204722" footer="0.51181102362204722"/>
  <pageSetup paperSize="9" scale="50" fitToHeight="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J527"/>
  <sheetViews>
    <sheetView showGridLines="0" zoomScaleNormal="100" workbookViewId="0">
      <selection activeCell="H18" sqref="H18"/>
    </sheetView>
  </sheetViews>
  <sheetFormatPr defaultColWidth="9.26953125" defaultRowHeight="12.5" x14ac:dyDescent="0.25"/>
  <cols>
    <col min="1" max="1" width="9.7265625" style="21" customWidth="1"/>
    <col min="2" max="2" width="60.7265625" style="20" customWidth="1"/>
    <col min="3" max="3" width="8.26953125" style="21" customWidth="1"/>
    <col min="4" max="4" width="23" style="27" customWidth="1"/>
    <col min="5" max="5" width="12.453125" style="28" customWidth="1"/>
    <col min="6" max="6" width="6.54296875" style="21" bestFit="1" customWidth="1"/>
    <col min="7" max="7" width="13.54296875" style="21" customWidth="1"/>
    <col min="8" max="8" width="2.54296875" style="20" customWidth="1"/>
    <col min="9" max="9" width="9.26953125" style="20"/>
    <col min="10" max="10" width="2.453125" style="20" customWidth="1"/>
    <col min="11" max="16384" width="9.26953125" style="20"/>
  </cols>
  <sheetData>
    <row r="1" spans="1:10" ht="18" x14ac:dyDescent="0.4">
      <c r="A1" s="95" t="s">
        <v>1845</v>
      </c>
      <c r="B1" s="105"/>
      <c r="C1" s="106"/>
      <c r="D1" s="107"/>
      <c r="E1" s="109"/>
    </row>
    <row r="2" spans="1:10" ht="14" x14ac:dyDescent="0.3">
      <c r="A2" s="108" t="s">
        <v>471</v>
      </c>
      <c r="B2" s="102"/>
      <c r="C2" s="102"/>
      <c r="D2" s="104"/>
      <c r="E2" s="110"/>
      <c r="F2" s="26"/>
      <c r="G2" s="26"/>
    </row>
    <row r="3" spans="1:10" ht="14" x14ac:dyDescent="0.3">
      <c r="A3" s="108" t="s">
        <v>472</v>
      </c>
      <c r="B3" s="74"/>
      <c r="C3" s="102"/>
      <c r="D3" s="103"/>
      <c r="E3" s="110"/>
      <c r="F3" s="31"/>
      <c r="G3" s="31"/>
      <c r="I3" s="13"/>
      <c r="J3" s="13"/>
    </row>
    <row r="4" spans="1:10" ht="16" thickBot="1" x14ac:dyDescent="0.4">
      <c r="A4" s="113" t="s">
        <v>473</v>
      </c>
      <c r="B4" s="115"/>
      <c r="C4" s="116"/>
      <c r="D4" s="114"/>
      <c r="E4" s="149"/>
      <c r="F4" s="31"/>
      <c r="G4" s="31"/>
      <c r="I4" s="13"/>
      <c r="J4" s="13"/>
    </row>
    <row r="5" spans="1:10" ht="26.5" thickBot="1" x14ac:dyDescent="0.35">
      <c r="A5" s="202" t="s">
        <v>474</v>
      </c>
      <c r="B5" s="203" t="s">
        <v>475</v>
      </c>
      <c r="C5" s="204" t="s">
        <v>476</v>
      </c>
      <c r="D5" s="205" t="s">
        <v>477</v>
      </c>
      <c r="E5" s="206" t="s">
        <v>964</v>
      </c>
      <c r="F5" s="31"/>
      <c r="G5" s="31"/>
      <c r="I5" s="13"/>
      <c r="J5" s="13"/>
    </row>
    <row r="6" spans="1:10" ht="13.5" thickBot="1" x14ac:dyDescent="0.35">
      <c r="A6" s="207"/>
      <c r="B6" s="208" t="s">
        <v>971</v>
      </c>
      <c r="C6" s="209"/>
      <c r="D6" s="209"/>
      <c r="E6" s="210"/>
      <c r="F6" s="31"/>
      <c r="G6" s="31"/>
      <c r="I6" s="13"/>
      <c r="J6" s="13"/>
    </row>
    <row r="7" spans="1:10" x14ac:dyDescent="0.25">
      <c r="A7" s="211" t="s">
        <v>973</v>
      </c>
      <c r="B7" s="212" t="s">
        <v>1003</v>
      </c>
      <c r="C7" s="146" t="s">
        <v>481</v>
      </c>
      <c r="D7" s="147" t="s">
        <v>481</v>
      </c>
      <c r="E7" s="213">
        <v>2.7000000000000001E-3</v>
      </c>
      <c r="F7" s="31"/>
      <c r="G7" s="31"/>
      <c r="I7" s="13"/>
      <c r="J7" s="13"/>
    </row>
    <row r="8" spans="1:10" x14ac:dyDescent="0.25">
      <c r="A8" s="214" t="s">
        <v>972</v>
      </c>
      <c r="B8" s="215" t="s">
        <v>1002</v>
      </c>
      <c r="C8" s="216" t="s">
        <v>481</v>
      </c>
      <c r="D8" s="217" t="s">
        <v>481</v>
      </c>
      <c r="E8" s="213">
        <v>2.7000000000000001E-3</v>
      </c>
      <c r="F8" s="31"/>
      <c r="G8" s="31"/>
      <c r="I8" s="13"/>
      <c r="J8" s="13"/>
    </row>
    <row r="9" spans="1:10" x14ac:dyDescent="0.25">
      <c r="A9" s="214" t="s">
        <v>974</v>
      </c>
      <c r="B9" s="215" t="s">
        <v>1004</v>
      </c>
      <c r="C9" s="216" t="s">
        <v>481</v>
      </c>
      <c r="D9" s="217" t="s">
        <v>481</v>
      </c>
      <c r="E9" s="213">
        <v>2.7000000000000001E-3</v>
      </c>
      <c r="F9" s="31"/>
      <c r="G9" s="31"/>
      <c r="I9" s="13"/>
      <c r="J9" s="13"/>
    </row>
    <row r="10" spans="1:10" ht="13" thickBot="1" x14ac:dyDescent="0.3">
      <c r="A10" s="218" t="s">
        <v>975</v>
      </c>
      <c r="B10" s="219" t="s">
        <v>1005</v>
      </c>
      <c r="C10" s="220" t="s">
        <v>481</v>
      </c>
      <c r="D10" s="221" t="s">
        <v>481</v>
      </c>
      <c r="E10" s="213">
        <v>2.7000000000000001E-3</v>
      </c>
      <c r="F10" s="31"/>
      <c r="G10" s="31"/>
      <c r="I10" s="13"/>
      <c r="J10" s="13"/>
    </row>
    <row r="11" spans="1:10" ht="13.5" thickBot="1" x14ac:dyDescent="0.35">
      <c r="A11" s="207"/>
      <c r="B11" s="208" t="s">
        <v>822</v>
      </c>
      <c r="C11" s="209"/>
      <c r="D11" s="209"/>
      <c r="E11" s="210"/>
      <c r="F11" s="31"/>
      <c r="G11" s="31"/>
    </row>
    <row r="12" spans="1:10" ht="13" thickBot="1" x14ac:dyDescent="0.3">
      <c r="A12" s="222" t="s">
        <v>976</v>
      </c>
      <c r="B12" s="32" t="s">
        <v>977</v>
      </c>
      <c r="C12" s="223" t="s">
        <v>481</v>
      </c>
      <c r="D12" s="21" t="s">
        <v>481</v>
      </c>
      <c r="E12" s="213">
        <v>7.000000000000001E-4</v>
      </c>
      <c r="F12" s="31"/>
      <c r="G12" s="31"/>
      <c r="I12" s="13"/>
      <c r="J12" s="13"/>
    </row>
    <row r="13" spans="1:10" ht="13.5" thickBot="1" x14ac:dyDescent="0.35">
      <c r="A13" s="207"/>
      <c r="B13" s="208" t="s">
        <v>478</v>
      </c>
      <c r="C13" s="209"/>
      <c r="D13" s="209"/>
      <c r="E13" s="210"/>
      <c r="F13" s="31"/>
      <c r="G13" s="31"/>
    </row>
    <row r="14" spans="1:10" x14ac:dyDescent="0.25">
      <c r="A14" s="211" t="s">
        <v>1129</v>
      </c>
      <c r="B14" s="224" t="s">
        <v>1130</v>
      </c>
      <c r="C14" s="146" t="s">
        <v>481</v>
      </c>
      <c r="D14" s="147" t="s">
        <v>481</v>
      </c>
      <c r="E14" s="213">
        <v>2.2000000000000001E-3</v>
      </c>
      <c r="F14" s="31"/>
      <c r="G14" s="31"/>
    </row>
    <row r="15" spans="1:10" x14ac:dyDescent="0.25">
      <c r="A15" s="211" t="s">
        <v>1776</v>
      </c>
      <c r="B15" s="224" t="s">
        <v>1777</v>
      </c>
      <c r="C15" s="146" t="s">
        <v>481</v>
      </c>
      <c r="D15" s="147" t="s">
        <v>481</v>
      </c>
      <c r="E15" s="213">
        <v>1.9E-3</v>
      </c>
      <c r="F15" s="31"/>
      <c r="G15" s="31"/>
    </row>
    <row r="16" spans="1:10" x14ac:dyDescent="0.25">
      <c r="A16" s="214" t="s">
        <v>978</v>
      </c>
      <c r="B16" s="215" t="s">
        <v>979</v>
      </c>
      <c r="C16" s="216" t="s">
        <v>481</v>
      </c>
      <c r="D16" s="217" t="s">
        <v>481</v>
      </c>
      <c r="E16" s="213">
        <v>1E-3</v>
      </c>
      <c r="F16" s="31"/>
      <c r="G16" s="31"/>
    </row>
    <row r="17" spans="1:7" x14ac:dyDescent="0.25">
      <c r="A17" s="214" t="s">
        <v>1070</v>
      </c>
      <c r="B17" s="215" t="s">
        <v>1071</v>
      </c>
      <c r="C17" s="216" t="s">
        <v>481</v>
      </c>
      <c r="D17" s="217" t="s">
        <v>481</v>
      </c>
      <c r="E17" s="213">
        <v>1.8E-3</v>
      </c>
      <c r="F17" s="31"/>
      <c r="G17" s="31"/>
    </row>
    <row r="18" spans="1:7" x14ac:dyDescent="0.25">
      <c r="A18" s="214" t="s">
        <v>1072</v>
      </c>
      <c r="B18" s="215" t="s">
        <v>1073</v>
      </c>
      <c r="C18" s="216" t="s">
        <v>481</v>
      </c>
      <c r="D18" s="217" t="s">
        <v>481</v>
      </c>
      <c r="E18" s="213">
        <v>2.5999999999999999E-3</v>
      </c>
      <c r="F18" s="31"/>
      <c r="G18" s="31"/>
    </row>
    <row r="19" spans="1:7" x14ac:dyDescent="0.25">
      <c r="A19" s="214" t="s">
        <v>479</v>
      </c>
      <c r="B19" s="215" t="s">
        <v>480</v>
      </c>
      <c r="C19" s="216" t="s">
        <v>481</v>
      </c>
      <c r="D19" s="217" t="s">
        <v>481</v>
      </c>
      <c r="E19" s="213">
        <v>2E-3</v>
      </c>
      <c r="F19" s="31"/>
      <c r="G19" s="31"/>
    </row>
    <row r="20" spans="1:7" ht="13" thickBot="1" x14ac:dyDescent="0.3">
      <c r="A20" s="218" t="s">
        <v>482</v>
      </c>
      <c r="B20" s="219" t="s">
        <v>483</v>
      </c>
      <c r="C20" s="220" t="s">
        <v>481</v>
      </c>
      <c r="D20" s="221" t="s">
        <v>481</v>
      </c>
      <c r="E20" s="213">
        <v>2E-3</v>
      </c>
      <c r="F20" s="31"/>
      <c r="G20" s="31"/>
    </row>
    <row r="21" spans="1:7" ht="13.5" thickBot="1" x14ac:dyDescent="0.35">
      <c r="A21" s="207"/>
      <c r="B21" s="208" t="s">
        <v>484</v>
      </c>
      <c r="C21" s="209"/>
      <c r="D21" s="209"/>
      <c r="E21" s="210"/>
      <c r="F21" s="31"/>
      <c r="G21" s="31"/>
    </row>
    <row r="22" spans="1:7" x14ac:dyDescent="0.25">
      <c r="A22" s="211" t="s">
        <v>1397</v>
      </c>
      <c r="B22" s="224" t="s">
        <v>1419</v>
      </c>
      <c r="C22" s="146" t="s">
        <v>481</v>
      </c>
      <c r="D22" s="147" t="s">
        <v>481</v>
      </c>
      <c r="E22" s="213">
        <v>4.8999999999999998E-3</v>
      </c>
      <c r="F22" s="31"/>
      <c r="G22" s="31"/>
    </row>
    <row r="23" spans="1:7" x14ac:dyDescent="0.25">
      <c r="A23" s="211" t="s">
        <v>1778</v>
      </c>
      <c r="B23" s="212" t="s">
        <v>1779</v>
      </c>
      <c r="C23" s="146" t="s">
        <v>481</v>
      </c>
      <c r="D23" s="147" t="s">
        <v>481</v>
      </c>
      <c r="E23" s="213">
        <v>1.9E-3</v>
      </c>
      <c r="F23" s="31"/>
      <c r="G23" s="31"/>
    </row>
    <row r="24" spans="1:7" x14ac:dyDescent="0.25">
      <c r="A24" s="211" t="s">
        <v>485</v>
      </c>
      <c r="B24" s="212" t="s">
        <v>486</v>
      </c>
      <c r="C24" s="146" t="s">
        <v>481</v>
      </c>
      <c r="D24" s="147" t="s">
        <v>481</v>
      </c>
      <c r="E24" s="213">
        <v>2.5999999999999999E-3</v>
      </c>
      <c r="F24" s="31"/>
      <c r="G24" s="31"/>
    </row>
    <row r="25" spans="1:7" x14ac:dyDescent="0.25">
      <c r="A25" s="211" t="s">
        <v>1780</v>
      </c>
      <c r="B25" s="212" t="s">
        <v>1781</v>
      </c>
      <c r="C25" s="146" t="s">
        <v>481</v>
      </c>
      <c r="D25" s="147" t="s">
        <v>481</v>
      </c>
      <c r="E25" s="213">
        <v>5.5999999999999999E-3</v>
      </c>
      <c r="F25" s="31"/>
      <c r="G25" s="31"/>
    </row>
    <row r="26" spans="1:7" x14ac:dyDescent="0.25">
      <c r="A26" s="211" t="s">
        <v>1782</v>
      </c>
      <c r="B26" s="212" t="s">
        <v>1783</v>
      </c>
      <c r="C26" s="146" t="s">
        <v>481</v>
      </c>
      <c r="D26" s="147" t="s">
        <v>481</v>
      </c>
      <c r="E26" s="213">
        <v>5.1999999999999998E-3</v>
      </c>
      <c r="F26" s="31"/>
      <c r="G26" s="31"/>
    </row>
    <row r="27" spans="1:7" x14ac:dyDescent="0.25">
      <c r="A27" s="214" t="s">
        <v>1420</v>
      </c>
      <c r="B27" s="215" t="s">
        <v>1421</v>
      </c>
      <c r="C27" s="216" t="s">
        <v>481</v>
      </c>
      <c r="D27" s="217" t="s">
        <v>481</v>
      </c>
      <c r="E27" s="213">
        <v>1.1999999999999999E-3</v>
      </c>
      <c r="F27" s="31"/>
      <c r="G27" s="31"/>
    </row>
    <row r="28" spans="1:7" x14ac:dyDescent="0.25">
      <c r="A28" s="211" t="s">
        <v>1422</v>
      </c>
      <c r="B28" s="212" t="s">
        <v>1423</v>
      </c>
      <c r="C28" s="146" t="s">
        <v>481</v>
      </c>
      <c r="D28" s="147" t="s">
        <v>481</v>
      </c>
      <c r="E28" s="213">
        <v>9.4999999999999998E-3</v>
      </c>
      <c r="F28" s="31"/>
      <c r="G28" s="31"/>
    </row>
    <row r="29" spans="1:7" x14ac:dyDescent="0.25">
      <c r="A29" s="211" t="s">
        <v>1312</v>
      </c>
      <c r="B29" s="212" t="s">
        <v>1313</v>
      </c>
      <c r="C29" s="146" t="s">
        <v>481</v>
      </c>
      <c r="D29" s="147" t="s">
        <v>481</v>
      </c>
      <c r="E29" s="213">
        <v>2.5999999999999999E-3</v>
      </c>
      <c r="F29" s="31"/>
      <c r="G29" s="31"/>
    </row>
    <row r="30" spans="1:7" x14ac:dyDescent="0.25">
      <c r="A30" s="211" t="s">
        <v>1424</v>
      </c>
      <c r="B30" s="212" t="s">
        <v>1425</v>
      </c>
      <c r="C30" s="146" t="s">
        <v>481</v>
      </c>
      <c r="D30" s="147" t="s">
        <v>481</v>
      </c>
      <c r="E30" s="213">
        <v>2E-3</v>
      </c>
      <c r="F30" s="31"/>
      <c r="G30" s="31"/>
    </row>
    <row r="31" spans="1:7" x14ac:dyDescent="0.25">
      <c r="A31" s="214" t="s">
        <v>487</v>
      </c>
      <c r="B31" s="215" t="s">
        <v>488</v>
      </c>
      <c r="C31" s="216" t="s">
        <v>481</v>
      </c>
      <c r="D31" s="217" t="s">
        <v>481</v>
      </c>
      <c r="E31" s="213">
        <v>3.0000000000000001E-3</v>
      </c>
      <c r="F31" s="31"/>
      <c r="G31" s="31"/>
    </row>
    <row r="32" spans="1:7" ht="13" thickBot="1" x14ac:dyDescent="0.3">
      <c r="A32" s="218" t="s">
        <v>489</v>
      </c>
      <c r="B32" s="219" t="s">
        <v>490</v>
      </c>
      <c r="C32" s="220" t="s">
        <v>481</v>
      </c>
      <c r="D32" s="221" t="s">
        <v>481</v>
      </c>
      <c r="E32" s="213">
        <v>2E-3</v>
      </c>
      <c r="F32" s="31"/>
      <c r="G32" s="31"/>
    </row>
    <row r="33" spans="1:10" ht="13.5" thickBot="1" x14ac:dyDescent="0.35">
      <c r="A33" s="207"/>
      <c r="B33" s="208" t="s">
        <v>491</v>
      </c>
      <c r="C33" s="209"/>
      <c r="D33" s="209"/>
      <c r="E33" s="210"/>
      <c r="F33" s="31"/>
      <c r="G33" s="31"/>
    </row>
    <row r="34" spans="1:10" x14ac:dyDescent="0.25">
      <c r="A34" s="211" t="s">
        <v>492</v>
      </c>
      <c r="B34" s="212" t="s">
        <v>493</v>
      </c>
      <c r="C34" s="146" t="s">
        <v>481</v>
      </c>
      <c r="D34" s="147" t="s">
        <v>481</v>
      </c>
      <c r="E34" s="213">
        <v>5.0000000000000001E-3</v>
      </c>
      <c r="F34" s="31"/>
      <c r="G34" s="31"/>
    </row>
    <row r="35" spans="1:10" x14ac:dyDescent="0.25">
      <c r="A35" s="214" t="s">
        <v>494</v>
      </c>
      <c r="B35" s="215" t="s">
        <v>495</v>
      </c>
      <c r="C35" s="216">
        <v>0.2</v>
      </c>
      <c r="D35" s="217" t="s">
        <v>481</v>
      </c>
      <c r="E35" s="213">
        <v>4.0000000000000001E-3</v>
      </c>
      <c r="F35" s="31"/>
      <c r="G35" s="31"/>
    </row>
    <row r="36" spans="1:10" x14ac:dyDescent="0.25">
      <c r="A36" s="334" t="s">
        <v>1426</v>
      </c>
      <c r="B36" s="335" t="s">
        <v>1816</v>
      </c>
      <c r="C36" s="217" t="s">
        <v>481</v>
      </c>
      <c r="D36" s="217" t="s">
        <v>481</v>
      </c>
      <c r="E36" s="213">
        <v>4.3E-3</v>
      </c>
      <c r="F36" s="31"/>
      <c r="G36" s="31"/>
    </row>
    <row r="37" spans="1:10" ht="13" thickBot="1" x14ac:dyDescent="0.3">
      <c r="A37" s="218" t="s">
        <v>496</v>
      </c>
      <c r="B37" s="219" t="s">
        <v>497</v>
      </c>
      <c r="C37" s="220">
        <v>0.2</v>
      </c>
      <c r="D37" s="221" t="s">
        <v>481</v>
      </c>
      <c r="E37" s="213">
        <v>2.3E-3</v>
      </c>
      <c r="F37" s="31"/>
      <c r="G37" s="31"/>
    </row>
    <row r="38" spans="1:10" ht="13.5" thickBot="1" x14ac:dyDescent="0.35">
      <c r="A38" s="207"/>
      <c r="B38" s="208" t="s">
        <v>498</v>
      </c>
      <c r="C38" s="209"/>
      <c r="D38" s="209"/>
      <c r="E38" s="210"/>
      <c r="F38" s="31"/>
      <c r="G38" s="31"/>
    </row>
    <row r="39" spans="1:10" x14ac:dyDescent="0.25">
      <c r="A39" s="211" t="s">
        <v>1131</v>
      </c>
      <c r="B39" s="224" t="s">
        <v>1132</v>
      </c>
      <c r="C39" s="147" t="s">
        <v>481</v>
      </c>
      <c r="D39" s="147" t="s">
        <v>481</v>
      </c>
      <c r="E39" s="213">
        <v>6.9999999999999999E-4</v>
      </c>
      <c r="F39" s="31"/>
      <c r="G39" s="31"/>
    </row>
    <row r="40" spans="1:10" x14ac:dyDescent="0.25">
      <c r="A40" s="214" t="s">
        <v>1133</v>
      </c>
      <c r="B40" s="225" t="s">
        <v>1134</v>
      </c>
      <c r="C40" s="217" t="s">
        <v>481</v>
      </c>
      <c r="D40" s="217" t="s">
        <v>481</v>
      </c>
      <c r="E40" s="213">
        <v>4.0000000000000001E-3</v>
      </c>
      <c r="F40" s="31"/>
      <c r="G40" s="31"/>
    </row>
    <row r="41" spans="1:10" x14ac:dyDescent="0.25">
      <c r="A41" s="214" t="s">
        <v>1427</v>
      </c>
      <c r="B41" s="225" t="s">
        <v>1428</v>
      </c>
      <c r="C41" s="217" t="s">
        <v>481</v>
      </c>
      <c r="D41" s="217" t="s">
        <v>481</v>
      </c>
      <c r="E41" s="213">
        <v>4.8999999999999998E-3</v>
      </c>
      <c r="F41" s="31"/>
      <c r="G41" s="31"/>
    </row>
    <row r="42" spans="1:10" x14ac:dyDescent="0.25">
      <c r="A42" s="214" t="s">
        <v>500</v>
      </c>
      <c r="B42" s="215" t="s">
        <v>1057</v>
      </c>
      <c r="C42" s="216" t="s">
        <v>481</v>
      </c>
      <c r="D42" s="217" t="s">
        <v>481</v>
      </c>
      <c r="E42" s="213">
        <v>2.3999999999999998E-3</v>
      </c>
      <c r="F42" s="31"/>
      <c r="G42" s="31"/>
    </row>
    <row r="43" spans="1:10" x14ac:dyDescent="0.25">
      <c r="A43" s="214" t="s">
        <v>501</v>
      </c>
      <c r="B43" s="225" t="s">
        <v>502</v>
      </c>
      <c r="C43" s="216" t="s">
        <v>481</v>
      </c>
      <c r="D43" s="217" t="s">
        <v>481</v>
      </c>
      <c r="E43" s="213">
        <v>5.0000000000000001E-4</v>
      </c>
      <c r="F43" s="31"/>
      <c r="G43" s="31"/>
    </row>
    <row r="44" spans="1:10" x14ac:dyDescent="0.25">
      <c r="A44" s="226" t="s">
        <v>509</v>
      </c>
      <c r="B44" s="215" t="s">
        <v>510</v>
      </c>
      <c r="C44" s="216" t="s">
        <v>481</v>
      </c>
      <c r="D44" s="217" t="s">
        <v>481</v>
      </c>
      <c r="E44" s="213">
        <v>1.2999999999999999E-3</v>
      </c>
      <c r="F44" s="31"/>
      <c r="G44" s="31"/>
    </row>
    <row r="45" spans="1:10" x14ac:dyDescent="0.25">
      <c r="A45" s="226" t="s">
        <v>511</v>
      </c>
      <c r="B45" s="215" t="s">
        <v>512</v>
      </c>
      <c r="C45" s="216" t="s">
        <v>481</v>
      </c>
      <c r="D45" s="217" t="s">
        <v>481</v>
      </c>
      <c r="E45" s="213">
        <v>2.8600000000000001E-3</v>
      </c>
      <c r="F45" s="31"/>
      <c r="G45" s="31"/>
      <c r="I45" s="13"/>
      <c r="J45" s="13"/>
    </row>
    <row r="46" spans="1:10" ht="13" thickBot="1" x14ac:dyDescent="0.3">
      <c r="A46" s="218" t="s">
        <v>517</v>
      </c>
      <c r="B46" s="219" t="s">
        <v>518</v>
      </c>
      <c r="C46" s="220" t="s">
        <v>481</v>
      </c>
      <c r="D46" s="221" t="s">
        <v>481</v>
      </c>
      <c r="E46" s="213">
        <v>1E-3</v>
      </c>
      <c r="F46" s="31"/>
      <c r="G46" s="31"/>
    </row>
    <row r="47" spans="1:10" ht="13.5" thickBot="1" x14ac:dyDescent="0.35">
      <c r="A47" s="207"/>
      <c r="B47" s="208" t="s">
        <v>980</v>
      </c>
      <c r="C47" s="209"/>
      <c r="D47" s="209"/>
      <c r="E47" s="210"/>
      <c r="F47" s="31"/>
      <c r="G47" s="31"/>
    </row>
    <row r="48" spans="1:10" x14ac:dyDescent="0.25">
      <c r="A48" s="227" t="s">
        <v>499</v>
      </c>
      <c r="B48" s="228" t="s">
        <v>873</v>
      </c>
      <c r="C48" s="146" t="s">
        <v>481</v>
      </c>
      <c r="D48" s="147" t="s">
        <v>481</v>
      </c>
      <c r="E48" s="213">
        <v>3.5000000000000001E-3</v>
      </c>
      <c r="F48" s="31"/>
      <c r="G48" s="31"/>
      <c r="I48" s="13"/>
      <c r="J48" s="13"/>
    </row>
    <row r="49" spans="1:7" x14ac:dyDescent="0.25">
      <c r="A49" s="229" t="s">
        <v>503</v>
      </c>
      <c r="B49" s="230" t="s">
        <v>504</v>
      </c>
      <c r="C49" s="216" t="s">
        <v>481</v>
      </c>
      <c r="D49" s="217" t="s">
        <v>481</v>
      </c>
      <c r="E49" s="213">
        <v>3.0000000000000001E-3</v>
      </c>
      <c r="F49" s="31"/>
      <c r="G49" s="31"/>
    </row>
    <row r="50" spans="1:7" x14ac:dyDescent="0.25">
      <c r="A50" s="229" t="s">
        <v>507</v>
      </c>
      <c r="B50" s="231" t="s">
        <v>508</v>
      </c>
      <c r="C50" s="216" t="s">
        <v>481</v>
      </c>
      <c r="D50" s="217" t="s">
        <v>481</v>
      </c>
      <c r="E50" s="213">
        <v>3.5000000000000001E-3</v>
      </c>
      <c r="F50" s="31"/>
      <c r="G50" s="31"/>
    </row>
    <row r="51" spans="1:7" x14ac:dyDescent="0.25">
      <c r="A51" s="229" t="s">
        <v>981</v>
      </c>
      <c r="B51" s="232" t="s">
        <v>982</v>
      </c>
      <c r="C51" s="216" t="s">
        <v>481</v>
      </c>
      <c r="D51" s="217" t="s">
        <v>481</v>
      </c>
      <c r="E51" s="213">
        <v>3.0000000000000001E-3</v>
      </c>
      <c r="F51" s="31"/>
      <c r="G51" s="31"/>
    </row>
    <row r="52" spans="1:7" ht="13" thickBot="1" x14ac:dyDescent="0.3">
      <c r="A52" s="233" t="s">
        <v>515</v>
      </c>
      <c r="B52" s="234" t="s">
        <v>516</v>
      </c>
      <c r="C52" s="220" t="s">
        <v>481</v>
      </c>
      <c r="D52" s="221" t="s">
        <v>481</v>
      </c>
      <c r="E52" s="213">
        <v>2.5000000000000001E-3</v>
      </c>
      <c r="F52" s="31"/>
      <c r="G52" s="31"/>
    </row>
    <row r="53" spans="1:7" ht="13.5" thickBot="1" x14ac:dyDescent="0.35">
      <c r="A53" s="207"/>
      <c r="B53" s="208" t="s">
        <v>983</v>
      </c>
      <c r="C53" s="209"/>
      <c r="D53" s="209"/>
      <c r="E53" s="210"/>
      <c r="F53" s="31"/>
      <c r="G53" s="31"/>
    </row>
    <row r="54" spans="1:7" x14ac:dyDescent="0.25">
      <c r="A54" s="227" t="s">
        <v>505</v>
      </c>
      <c r="B54" s="228" t="s">
        <v>506</v>
      </c>
      <c r="C54" s="146" t="s">
        <v>481</v>
      </c>
      <c r="D54" s="147" t="s">
        <v>481</v>
      </c>
      <c r="E54" s="213">
        <v>5.4999999999999997E-3</v>
      </c>
      <c r="F54" s="31"/>
      <c r="G54" s="31"/>
    </row>
    <row r="55" spans="1:7" x14ac:dyDescent="0.25">
      <c r="A55" s="229" t="s">
        <v>513</v>
      </c>
      <c r="B55" s="231" t="s">
        <v>514</v>
      </c>
      <c r="C55" s="216" t="s">
        <v>481</v>
      </c>
      <c r="D55" s="217" t="s">
        <v>481</v>
      </c>
      <c r="E55" s="213">
        <v>5.0000000000000001E-3</v>
      </c>
      <c r="F55" s="31"/>
      <c r="G55" s="31"/>
    </row>
    <row r="56" spans="1:7" ht="13" thickBot="1" x14ac:dyDescent="0.3">
      <c r="A56" s="233" t="s">
        <v>519</v>
      </c>
      <c r="B56" s="234" t="s">
        <v>1654</v>
      </c>
      <c r="C56" s="220" t="s">
        <v>481</v>
      </c>
      <c r="D56" s="221" t="s">
        <v>481</v>
      </c>
      <c r="E56" s="213">
        <v>3.0000000000000001E-3</v>
      </c>
      <c r="F56" s="31"/>
      <c r="G56" s="31"/>
    </row>
    <row r="57" spans="1:7" ht="13.5" thickBot="1" x14ac:dyDescent="0.35">
      <c r="A57" s="207"/>
      <c r="B57" s="208" t="s">
        <v>984</v>
      </c>
      <c r="C57" s="209"/>
      <c r="D57" s="209"/>
      <c r="E57" s="210"/>
      <c r="F57" s="31"/>
      <c r="G57" s="31"/>
    </row>
    <row r="58" spans="1:7" x14ac:dyDescent="0.25">
      <c r="A58" s="235" t="s">
        <v>1256</v>
      </c>
      <c r="B58" s="236" t="s">
        <v>1257</v>
      </c>
      <c r="C58" s="146" t="s">
        <v>481</v>
      </c>
      <c r="D58" s="147" t="s">
        <v>481</v>
      </c>
      <c r="E58" s="213">
        <v>4.8999999999999998E-3</v>
      </c>
      <c r="F58" s="31"/>
      <c r="G58" s="31"/>
    </row>
    <row r="59" spans="1:7" x14ac:dyDescent="0.25">
      <c r="A59" s="235" t="s">
        <v>1258</v>
      </c>
      <c r="B59" s="236" t="s">
        <v>1259</v>
      </c>
      <c r="C59" s="146" t="s">
        <v>481</v>
      </c>
      <c r="D59" s="147" t="s">
        <v>481</v>
      </c>
      <c r="E59" s="213">
        <v>4.7999999999999996E-3</v>
      </c>
      <c r="F59" s="31"/>
      <c r="G59" s="31"/>
    </row>
    <row r="60" spans="1:7" x14ac:dyDescent="0.25">
      <c r="A60" s="235" t="s">
        <v>985</v>
      </c>
      <c r="B60" s="236" t="s">
        <v>986</v>
      </c>
      <c r="C60" s="146" t="s">
        <v>481</v>
      </c>
      <c r="D60" s="147" t="s">
        <v>481</v>
      </c>
      <c r="E60" s="213">
        <v>3.0000000000000001E-3</v>
      </c>
      <c r="F60" s="31"/>
      <c r="G60" s="31"/>
    </row>
    <row r="61" spans="1:7" x14ac:dyDescent="0.25">
      <c r="A61" s="237" t="s">
        <v>1074</v>
      </c>
      <c r="B61" s="232" t="s">
        <v>1075</v>
      </c>
      <c r="C61" s="216" t="s">
        <v>481</v>
      </c>
      <c r="D61" s="217" t="s">
        <v>481</v>
      </c>
      <c r="E61" s="213">
        <v>3.3999999999999998E-3</v>
      </c>
      <c r="F61" s="31"/>
      <c r="G61" s="31"/>
    </row>
    <row r="62" spans="1:7" ht="13" thickBot="1" x14ac:dyDescent="0.3">
      <c r="A62" s="237" t="s">
        <v>1076</v>
      </c>
      <c r="B62" s="232" t="s">
        <v>1077</v>
      </c>
      <c r="C62" s="216" t="s">
        <v>481</v>
      </c>
      <c r="D62" s="217" t="s">
        <v>481</v>
      </c>
      <c r="E62" s="213">
        <v>3.3999999999999998E-3</v>
      </c>
      <c r="F62" s="31"/>
      <c r="G62" s="31"/>
    </row>
    <row r="63" spans="1:7" ht="13.5" thickBot="1" x14ac:dyDescent="0.35">
      <c r="A63" s="207"/>
      <c r="B63" s="208" t="s">
        <v>520</v>
      </c>
      <c r="C63" s="209"/>
      <c r="D63" s="209"/>
      <c r="E63" s="210"/>
      <c r="F63" s="31"/>
      <c r="G63" s="31"/>
    </row>
    <row r="64" spans="1:7" x14ac:dyDescent="0.25">
      <c r="A64" s="226" t="s">
        <v>1429</v>
      </c>
      <c r="B64" s="215" t="s">
        <v>1430</v>
      </c>
      <c r="C64" s="147" t="s">
        <v>481</v>
      </c>
      <c r="D64" s="147" t="s">
        <v>481</v>
      </c>
      <c r="E64" s="213">
        <v>4.4999999999999997E-3</v>
      </c>
      <c r="F64" s="31"/>
      <c r="G64" s="31"/>
    </row>
    <row r="65" spans="1:10" x14ac:dyDescent="0.25">
      <c r="A65" s="311" t="s">
        <v>1454</v>
      </c>
      <c r="B65" s="212" t="s">
        <v>1455</v>
      </c>
      <c r="C65" s="147" t="s">
        <v>481</v>
      </c>
      <c r="D65" s="147" t="s">
        <v>481</v>
      </c>
      <c r="E65" s="213">
        <v>3.5000000000000001E-3</v>
      </c>
      <c r="F65" s="31"/>
      <c r="G65" s="31"/>
    </row>
    <row r="66" spans="1:10" x14ac:dyDescent="0.25">
      <c r="A66" s="311" t="s">
        <v>1646</v>
      </c>
      <c r="B66" s="212" t="s">
        <v>1647</v>
      </c>
      <c r="C66" s="147" t="s">
        <v>481</v>
      </c>
      <c r="D66" s="147" t="s">
        <v>481</v>
      </c>
      <c r="E66" s="213">
        <v>2.8999999999999998E-3</v>
      </c>
      <c r="F66" s="31"/>
      <c r="G66" s="31"/>
    </row>
    <row r="67" spans="1:10" x14ac:dyDescent="0.25">
      <c r="A67" s="211" t="s">
        <v>1078</v>
      </c>
      <c r="B67" s="224" t="s">
        <v>1398</v>
      </c>
      <c r="C67" s="147" t="s">
        <v>481</v>
      </c>
      <c r="D67" s="147" t="s">
        <v>481</v>
      </c>
      <c r="E67" s="213">
        <v>8.9999999999999998E-4</v>
      </c>
      <c r="F67" s="31"/>
      <c r="G67" s="31"/>
      <c r="I67" s="13"/>
      <c r="J67" s="13"/>
    </row>
    <row r="68" spans="1:10" x14ac:dyDescent="0.25">
      <c r="A68" s="226" t="s">
        <v>528</v>
      </c>
      <c r="B68" s="215" t="s">
        <v>529</v>
      </c>
      <c r="C68" s="216" t="s">
        <v>481</v>
      </c>
      <c r="D68" s="217" t="s">
        <v>481</v>
      </c>
      <c r="E68" s="213">
        <v>4.0000000000000002E-4</v>
      </c>
      <c r="F68" s="31"/>
      <c r="G68" s="31"/>
      <c r="I68" s="13"/>
      <c r="J68" s="13"/>
    </row>
    <row r="69" spans="1:10" x14ac:dyDescent="0.25">
      <c r="A69" s="226" t="s">
        <v>530</v>
      </c>
      <c r="B69" s="215" t="s">
        <v>531</v>
      </c>
      <c r="C69" s="216" t="s">
        <v>481</v>
      </c>
      <c r="D69" s="217" t="s">
        <v>481</v>
      </c>
      <c r="E69" s="213">
        <v>4.0000000000000001E-3</v>
      </c>
      <c r="F69" s="31"/>
      <c r="G69" s="31"/>
    </row>
    <row r="70" spans="1:10" x14ac:dyDescent="0.25">
      <c r="A70" s="226" t="s">
        <v>1733</v>
      </c>
      <c r="B70" s="215" t="s">
        <v>1211</v>
      </c>
      <c r="C70" s="216" t="s">
        <v>481</v>
      </c>
      <c r="D70" s="217" t="s">
        <v>481</v>
      </c>
      <c r="E70" s="213">
        <v>1.0999999999999999E-2</v>
      </c>
      <c r="F70" s="31"/>
      <c r="G70" s="31"/>
    </row>
    <row r="71" spans="1:10" x14ac:dyDescent="0.25">
      <c r="A71" s="226" t="s">
        <v>1079</v>
      </c>
      <c r="B71" s="215" t="s">
        <v>1080</v>
      </c>
      <c r="C71" s="216" t="s">
        <v>481</v>
      </c>
      <c r="D71" s="217" t="s">
        <v>481</v>
      </c>
      <c r="E71" s="213">
        <v>4.0000000000000001E-3</v>
      </c>
      <c r="F71" s="31"/>
      <c r="G71" s="31"/>
    </row>
    <row r="72" spans="1:10" x14ac:dyDescent="0.25">
      <c r="A72" s="226" t="s">
        <v>1081</v>
      </c>
      <c r="B72" s="215" t="s">
        <v>1082</v>
      </c>
      <c r="C72" s="216" t="s">
        <v>481</v>
      </c>
      <c r="D72" s="217" t="s">
        <v>481</v>
      </c>
      <c r="E72" s="213">
        <v>1.8E-3</v>
      </c>
      <c r="F72" s="31"/>
      <c r="G72" s="31"/>
    </row>
    <row r="73" spans="1:10" x14ac:dyDescent="0.25">
      <c r="A73" s="226" t="s">
        <v>1314</v>
      </c>
      <c r="B73" s="215" t="s">
        <v>1814</v>
      </c>
      <c r="C73" s="216" t="s">
        <v>481</v>
      </c>
      <c r="D73" s="217" t="s">
        <v>481</v>
      </c>
      <c r="E73" s="213">
        <v>4.8999999999999998E-3</v>
      </c>
      <c r="F73" s="31"/>
      <c r="G73" s="31"/>
    </row>
    <row r="74" spans="1:10" x14ac:dyDescent="0.25">
      <c r="A74" s="226" t="s">
        <v>1315</v>
      </c>
      <c r="B74" s="215" t="s">
        <v>1815</v>
      </c>
      <c r="C74" s="216" t="s">
        <v>481</v>
      </c>
      <c r="D74" s="217" t="s">
        <v>481</v>
      </c>
      <c r="E74" s="213">
        <v>4.0000000000000001E-3</v>
      </c>
      <c r="F74" s="31"/>
      <c r="G74" s="31"/>
    </row>
    <row r="75" spans="1:10" x14ac:dyDescent="0.25">
      <c r="A75" s="226" t="s">
        <v>1709</v>
      </c>
      <c r="B75" s="215" t="s">
        <v>1710</v>
      </c>
      <c r="C75" s="216" t="s">
        <v>481</v>
      </c>
      <c r="D75" s="217" t="s">
        <v>481</v>
      </c>
      <c r="E75" s="213">
        <v>5.8999999999999999E-3</v>
      </c>
      <c r="F75" s="31"/>
      <c r="G75" s="31"/>
    </row>
    <row r="76" spans="1:10" x14ac:dyDescent="0.25">
      <c r="A76" s="214" t="s">
        <v>534</v>
      </c>
      <c r="B76" s="215" t="s">
        <v>535</v>
      </c>
      <c r="C76" s="216" t="s">
        <v>481</v>
      </c>
      <c r="D76" s="217" t="s">
        <v>481</v>
      </c>
      <c r="E76" s="213">
        <v>8.9999999999999998E-4</v>
      </c>
      <c r="F76" s="31"/>
      <c r="G76" s="31"/>
    </row>
    <row r="77" spans="1:10" x14ac:dyDescent="0.25">
      <c r="A77" s="226" t="s">
        <v>536</v>
      </c>
      <c r="B77" s="225" t="s">
        <v>537</v>
      </c>
      <c r="C77" s="216" t="s">
        <v>481</v>
      </c>
      <c r="D77" s="217" t="s">
        <v>481</v>
      </c>
      <c r="E77" s="213">
        <v>1.8E-3</v>
      </c>
      <c r="F77" s="31"/>
      <c r="G77" s="31"/>
    </row>
    <row r="78" spans="1:10" x14ac:dyDescent="0.25">
      <c r="A78" s="326" t="s">
        <v>1707</v>
      </c>
      <c r="B78" s="327" t="s">
        <v>1708</v>
      </c>
      <c r="C78" s="216" t="s">
        <v>481</v>
      </c>
      <c r="D78" s="217" t="s">
        <v>481</v>
      </c>
      <c r="E78" s="213">
        <v>3.3E-3</v>
      </c>
      <c r="F78" s="31"/>
      <c r="G78" s="31"/>
    </row>
    <row r="79" spans="1:10" ht="13" thickBot="1" x14ac:dyDescent="0.3">
      <c r="A79" s="218" t="s">
        <v>538</v>
      </c>
      <c r="B79" s="219" t="s">
        <v>539</v>
      </c>
      <c r="C79" s="220" t="s">
        <v>481</v>
      </c>
      <c r="D79" s="221" t="s">
        <v>481</v>
      </c>
      <c r="E79" s="213">
        <v>2.9999999999999997E-4</v>
      </c>
      <c r="F79" s="31"/>
      <c r="G79" s="31"/>
      <c r="I79" s="13"/>
      <c r="J79" s="13"/>
    </row>
    <row r="80" spans="1:10" ht="13.5" thickBot="1" x14ac:dyDescent="0.35">
      <c r="A80" s="207"/>
      <c r="B80" s="208" t="s">
        <v>540</v>
      </c>
      <c r="C80" s="209"/>
      <c r="D80" s="209"/>
      <c r="E80" s="210"/>
      <c r="F80" s="31"/>
      <c r="G80" s="31"/>
      <c r="I80" s="13"/>
      <c r="J80" s="13"/>
    </row>
    <row r="81" spans="1:10" x14ac:dyDescent="0.25">
      <c r="A81" s="211" t="s">
        <v>1458</v>
      </c>
      <c r="B81" s="224" t="s">
        <v>1459</v>
      </c>
      <c r="C81" s="147" t="s">
        <v>481</v>
      </c>
      <c r="D81" s="147" t="s">
        <v>481</v>
      </c>
      <c r="E81" s="213">
        <v>3.8E-3</v>
      </c>
      <c r="F81" s="31"/>
      <c r="G81" s="31"/>
      <c r="I81" s="13"/>
      <c r="J81" s="13"/>
    </row>
    <row r="82" spans="1:10" x14ac:dyDescent="0.25">
      <c r="A82" s="211" t="s">
        <v>1083</v>
      </c>
      <c r="B82" s="224" t="s">
        <v>1432</v>
      </c>
      <c r="C82" s="147" t="s">
        <v>481</v>
      </c>
      <c r="D82" s="147" t="s">
        <v>481</v>
      </c>
      <c r="E82" s="213">
        <v>1.1999999999999999E-3</v>
      </c>
      <c r="F82" s="31"/>
      <c r="G82" s="31"/>
    </row>
    <row r="83" spans="1:10" x14ac:dyDescent="0.25">
      <c r="A83" s="214" t="s">
        <v>541</v>
      </c>
      <c r="B83" s="215" t="s">
        <v>542</v>
      </c>
      <c r="C83" s="216" t="s">
        <v>481</v>
      </c>
      <c r="D83" s="217" t="s">
        <v>481</v>
      </c>
      <c r="E83" s="213">
        <v>4.3E-3</v>
      </c>
      <c r="F83" s="31"/>
      <c r="G83" s="31"/>
    </row>
    <row r="84" spans="1:10" x14ac:dyDescent="0.25">
      <c r="A84" s="214" t="s">
        <v>543</v>
      </c>
      <c r="B84" s="215" t="s">
        <v>544</v>
      </c>
      <c r="C84" s="216" t="s">
        <v>481</v>
      </c>
      <c r="D84" s="217" t="s">
        <v>481</v>
      </c>
      <c r="E84" s="213">
        <v>1E-3</v>
      </c>
      <c r="F84" s="31"/>
      <c r="G84" s="31"/>
    </row>
    <row r="85" spans="1:10" x14ac:dyDescent="0.25">
      <c r="A85" s="214" t="s">
        <v>1084</v>
      </c>
      <c r="B85" s="215" t="s">
        <v>1085</v>
      </c>
      <c r="C85" s="216" t="s">
        <v>481</v>
      </c>
      <c r="D85" s="217" t="s">
        <v>481</v>
      </c>
      <c r="E85" s="213">
        <v>2.0999999999999999E-3</v>
      </c>
      <c r="F85" s="31"/>
      <c r="G85" s="31"/>
    </row>
    <row r="86" spans="1:10" ht="13" thickBot="1" x14ac:dyDescent="0.3">
      <c r="A86" s="238" t="s">
        <v>545</v>
      </c>
      <c r="B86" s="239" t="s">
        <v>546</v>
      </c>
      <c r="C86" s="220" t="s">
        <v>481</v>
      </c>
      <c r="D86" s="221" t="s">
        <v>481</v>
      </c>
      <c r="E86" s="213">
        <v>2.0999999999999999E-3</v>
      </c>
      <c r="F86" s="31"/>
      <c r="G86" s="31"/>
    </row>
    <row r="87" spans="1:10" ht="13.5" thickBot="1" x14ac:dyDescent="0.35">
      <c r="A87" s="207"/>
      <c r="B87" s="208" t="s">
        <v>547</v>
      </c>
      <c r="C87" s="209"/>
      <c r="D87" s="209"/>
      <c r="E87" s="210"/>
      <c r="F87" s="31"/>
      <c r="G87" s="31"/>
    </row>
    <row r="88" spans="1:10" x14ac:dyDescent="0.25">
      <c r="A88" s="240" t="s">
        <v>1395</v>
      </c>
      <c r="B88" s="224" t="s">
        <v>1396</v>
      </c>
      <c r="C88" s="216" t="s">
        <v>481</v>
      </c>
      <c r="D88" s="217" t="s">
        <v>481</v>
      </c>
      <c r="E88" s="213">
        <v>6.7000000000000002E-3</v>
      </c>
      <c r="F88" s="31"/>
      <c r="G88" s="31"/>
    </row>
    <row r="89" spans="1:10" x14ac:dyDescent="0.25">
      <c r="A89" s="240" t="s">
        <v>988</v>
      </c>
      <c r="B89" s="224" t="s">
        <v>989</v>
      </c>
      <c r="C89" s="146" t="s">
        <v>481</v>
      </c>
      <c r="D89" s="147" t="s">
        <v>481</v>
      </c>
      <c r="E89" s="213">
        <v>3.4999999999999996E-3</v>
      </c>
      <c r="F89" s="31"/>
      <c r="G89" s="31"/>
    </row>
    <row r="90" spans="1:10" x14ac:dyDescent="0.25">
      <c r="A90" s="226" t="s">
        <v>522</v>
      </c>
      <c r="B90" s="225" t="s">
        <v>523</v>
      </c>
      <c r="C90" s="216" t="s">
        <v>481</v>
      </c>
      <c r="D90" s="217" t="s">
        <v>481</v>
      </c>
      <c r="E90" s="213">
        <v>7.4000000000000003E-3</v>
      </c>
      <c r="F90" s="31"/>
      <c r="G90" s="31"/>
    </row>
    <row r="91" spans="1:10" x14ac:dyDescent="0.25">
      <c r="A91" s="214" t="s">
        <v>548</v>
      </c>
      <c r="B91" s="215" t="s">
        <v>549</v>
      </c>
      <c r="C91" s="216" t="s">
        <v>481</v>
      </c>
      <c r="D91" s="217" t="s">
        <v>481</v>
      </c>
      <c r="E91" s="213">
        <v>6.0000000000000001E-3</v>
      </c>
      <c r="F91" s="31"/>
      <c r="G91" s="31"/>
    </row>
    <row r="92" spans="1:10" x14ac:dyDescent="0.25">
      <c r="A92" s="214" t="s">
        <v>550</v>
      </c>
      <c r="B92" s="215" t="s">
        <v>551</v>
      </c>
      <c r="C92" s="216" t="s">
        <v>481</v>
      </c>
      <c r="D92" s="217" t="s">
        <v>481</v>
      </c>
      <c r="E92" s="213">
        <v>4.7000000000000002E-3</v>
      </c>
      <c r="F92" s="31"/>
      <c r="G92" s="31"/>
    </row>
    <row r="93" spans="1:10" x14ac:dyDescent="0.25">
      <c r="A93" s="226" t="s">
        <v>552</v>
      </c>
      <c r="B93" s="215" t="s">
        <v>553</v>
      </c>
      <c r="C93" s="216" t="s">
        <v>481</v>
      </c>
      <c r="D93" s="217" t="s">
        <v>481</v>
      </c>
      <c r="E93" s="213">
        <v>3.0999999999999999E-3</v>
      </c>
      <c r="F93" s="31"/>
      <c r="G93" s="31"/>
      <c r="I93" s="13"/>
      <c r="J93" s="13"/>
    </row>
    <row r="94" spans="1:10" x14ac:dyDescent="0.25">
      <c r="A94" s="226" t="s">
        <v>554</v>
      </c>
      <c r="B94" s="215" t="s">
        <v>555</v>
      </c>
      <c r="C94" s="216" t="s">
        <v>481</v>
      </c>
      <c r="D94" s="217" t="s">
        <v>481</v>
      </c>
      <c r="E94" s="213">
        <v>6.7000000000000002E-3</v>
      </c>
      <c r="F94" s="31"/>
      <c r="G94" s="31"/>
    </row>
    <row r="95" spans="1:10" x14ac:dyDescent="0.25">
      <c r="A95" s="226" t="s">
        <v>556</v>
      </c>
      <c r="B95" s="215" t="s">
        <v>557</v>
      </c>
      <c r="C95" s="216" t="s">
        <v>481</v>
      </c>
      <c r="D95" s="217" t="s">
        <v>481</v>
      </c>
      <c r="E95" s="213">
        <v>5.0000000000000001E-3</v>
      </c>
      <c r="F95" s="31"/>
      <c r="G95" s="31"/>
    </row>
    <row r="96" spans="1:10" x14ac:dyDescent="0.25">
      <c r="A96" s="238" t="s">
        <v>1433</v>
      </c>
      <c r="B96" s="219" t="s">
        <v>1810</v>
      </c>
      <c r="C96" s="216" t="s">
        <v>481</v>
      </c>
      <c r="D96" s="217" t="s">
        <v>481</v>
      </c>
      <c r="E96" s="213">
        <v>6.8999999999999999E-3</v>
      </c>
      <c r="F96" s="31"/>
      <c r="G96" s="31"/>
    </row>
    <row r="97" spans="1:7" x14ac:dyDescent="0.25">
      <c r="A97" s="238" t="s">
        <v>1434</v>
      </c>
      <c r="B97" s="219" t="s">
        <v>1435</v>
      </c>
      <c r="C97" s="216" t="s">
        <v>481</v>
      </c>
      <c r="D97" s="217" t="s">
        <v>481</v>
      </c>
      <c r="E97" s="213">
        <v>4.0000000000000001E-3</v>
      </c>
      <c r="F97" s="31"/>
      <c r="G97" s="31"/>
    </row>
    <row r="98" spans="1:7" ht="13" thickBot="1" x14ac:dyDescent="0.3">
      <c r="A98" s="218" t="s">
        <v>558</v>
      </c>
      <c r="B98" s="219" t="s">
        <v>559</v>
      </c>
      <c r="C98" s="220" t="s">
        <v>481</v>
      </c>
      <c r="D98" s="221" t="s">
        <v>481</v>
      </c>
      <c r="E98" s="213">
        <v>4.7999999999999996E-3</v>
      </c>
      <c r="F98" s="31"/>
      <c r="G98" s="31"/>
    </row>
    <row r="99" spans="1:7" ht="13.5" thickBot="1" x14ac:dyDescent="0.35">
      <c r="A99" s="207"/>
      <c r="B99" s="208" t="s">
        <v>1655</v>
      </c>
      <c r="C99" s="209"/>
      <c r="D99" s="209"/>
      <c r="E99" s="210"/>
      <c r="F99" s="31"/>
      <c r="G99" s="31"/>
    </row>
    <row r="100" spans="1:7" x14ac:dyDescent="0.25">
      <c r="A100" s="211" t="s">
        <v>1260</v>
      </c>
      <c r="B100" s="224" t="s">
        <v>1656</v>
      </c>
      <c r="C100" s="147" t="s">
        <v>481</v>
      </c>
      <c r="D100" s="147" t="s">
        <v>481</v>
      </c>
      <c r="E100" s="213">
        <v>5.8999999999999999E-3</v>
      </c>
      <c r="F100" s="31"/>
      <c r="G100" s="31"/>
    </row>
    <row r="101" spans="1:7" x14ac:dyDescent="0.25">
      <c r="A101" s="211" t="s">
        <v>992</v>
      </c>
      <c r="B101" s="224" t="s">
        <v>993</v>
      </c>
      <c r="C101" s="147" t="s">
        <v>481</v>
      </c>
      <c r="D101" s="147" t="s">
        <v>481</v>
      </c>
      <c r="E101" s="213">
        <v>2E-3</v>
      </c>
      <c r="F101" s="31"/>
      <c r="G101" s="31"/>
    </row>
    <row r="102" spans="1:7" x14ac:dyDescent="0.25">
      <c r="A102" s="226" t="s">
        <v>1705</v>
      </c>
      <c r="B102" s="215" t="s">
        <v>1706</v>
      </c>
      <c r="C102" s="216" t="s">
        <v>481</v>
      </c>
      <c r="D102" s="217" t="s">
        <v>481</v>
      </c>
      <c r="E102" s="213">
        <v>6.4999999999999997E-3</v>
      </c>
      <c r="F102" s="31"/>
      <c r="G102" s="31"/>
    </row>
    <row r="103" spans="1:7" ht="13" thickBot="1" x14ac:dyDescent="0.3">
      <c r="A103" s="211" t="s">
        <v>1317</v>
      </c>
      <c r="B103" s="224" t="s">
        <v>1817</v>
      </c>
      <c r="C103" s="147" t="s">
        <v>481</v>
      </c>
      <c r="D103" s="147" t="s">
        <v>481</v>
      </c>
      <c r="E103" s="213">
        <v>5.4999999999999997E-3</v>
      </c>
      <c r="F103" s="31"/>
      <c r="G103" s="31"/>
    </row>
    <row r="104" spans="1:7" ht="13.5" thickBot="1" x14ac:dyDescent="0.35">
      <c r="A104" s="207"/>
      <c r="B104" s="208" t="s">
        <v>987</v>
      </c>
      <c r="C104" s="209"/>
      <c r="D104" s="209"/>
      <c r="E104" s="210"/>
      <c r="F104" s="31"/>
      <c r="G104" s="31"/>
    </row>
    <row r="105" spans="1:7" x14ac:dyDescent="0.25">
      <c r="A105" s="320" t="s">
        <v>1668</v>
      </c>
      <c r="B105" s="321" t="s">
        <v>1669</v>
      </c>
      <c r="C105" s="322" t="s">
        <v>481</v>
      </c>
      <c r="D105" s="322" t="s">
        <v>481</v>
      </c>
      <c r="E105" s="323">
        <v>6.7000000000000002E-3</v>
      </c>
      <c r="F105" s="31"/>
      <c r="G105" s="31"/>
    </row>
    <row r="106" spans="1:7" x14ac:dyDescent="0.25">
      <c r="A106" s="211" t="s">
        <v>1703</v>
      </c>
      <c r="B106" s="328" t="s">
        <v>1704</v>
      </c>
      <c r="C106" s="329" t="s">
        <v>481</v>
      </c>
      <c r="D106" s="330" t="s">
        <v>481</v>
      </c>
      <c r="E106" s="213">
        <v>5.7000000000000002E-3</v>
      </c>
      <c r="F106" s="31"/>
      <c r="G106" s="31"/>
    </row>
    <row r="107" spans="1:7" x14ac:dyDescent="0.25">
      <c r="A107" s="320" t="s">
        <v>1135</v>
      </c>
      <c r="B107" s="321" t="s">
        <v>1136</v>
      </c>
      <c r="C107" s="322" t="s">
        <v>481</v>
      </c>
      <c r="D107" s="322" t="s">
        <v>481</v>
      </c>
      <c r="E107" s="323">
        <v>4.7999999999999996E-3</v>
      </c>
      <c r="F107" s="31"/>
      <c r="G107" s="31"/>
    </row>
    <row r="108" spans="1:7" x14ac:dyDescent="0.25">
      <c r="A108" s="316" t="s">
        <v>1670</v>
      </c>
      <c r="B108" s="324" t="s">
        <v>1671</v>
      </c>
      <c r="C108" s="325" t="s">
        <v>481</v>
      </c>
      <c r="D108" s="325" t="s">
        <v>481</v>
      </c>
      <c r="E108" s="323">
        <v>6.8999999999999999E-3</v>
      </c>
      <c r="F108" s="31"/>
      <c r="G108" s="31"/>
    </row>
    <row r="109" spans="1:7" x14ac:dyDescent="0.25">
      <c r="A109" s="214" t="s">
        <v>1460</v>
      </c>
      <c r="B109" s="225" t="s">
        <v>1461</v>
      </c>
      <c r="C109" s="217" t="s">
        <v>481</v>
      </c>
      <c r="D109" s="217" t="s">
        <v>481</v>
      </c>
      <c r="E109" s="213">
        <v>3.5000000000000001E-3</v>
      </c>
      <c r="F109" s="31"/>
      <c r="G109" s="31"/>
    </row>
    <row r="110" spans="1:7" x14ac:dyDescent="0.25">
      <c r="A110" s="214" t="s">
        <v>1086</v>
      </c>
      <c r="B110" s="225" t="s">
        <v>1087</v>
      </c>
      <c r="C110" s="217" t="s">
        <v>481</v>
      </c>
      <c r="D110" s="217" t="s">
        <v>481</v>
      </c>
      <c r="E110" s="213">
        <v>4.4999999999999997E-3</v>
      </c>
      <c r="F110" s="31"/>
      <c r="G110" s="31"/>
    </row>
    <row r="111" spans="1:7" x14ac:dyDescent="0.25">
      <c r="A111" s="214" t="s">
        <v>1088</v>
      </c>
      <c r="B111" s="225" t="s">
        <v>1089</v>
      </c>
      <c r="C111" s="217" t="s">
        <v>481</v>
      </c>
      <c r="D111" s="217" t="s">
        <v>481</v>
      </c>
      <c r="E111" s="213">
        <v>6.8999999999999999E-3</v>
      </c>
      <c r="F111" s="31"/>
      <c r="G111" s="31"/>
    </row>
    <row r="112" spans="1:7" x14ac:dyDescent="0.25">
      <c r="A112" s="229" t="s">
        <v>521</v>
      </c>
      <c r="B112" s="230" t="s">
        <v>1238</v>
      </c>
      <c r="C112" s="216" t="s">
        <v>481</v>
      </c>
      <c r="D112" s="217" t="s">
        <v>481</v>
      </c>
      <c r="E112" s="213">
        <v>3.5000000000000001E-3</v>
      </c>
      <c r="F112" s="31"/>
      <c r="G112" s="31"/>
    </row>
    <row r="113" spans="1:10" x14ac:dyDescent="0.25">
      <c r="A113" s="259" t="s">
        <v>524</v>
      </c>
      <c r="B113" s="230" t="s">
        <v>525</v>
      </c>
      <c r="C113" s="216" t="s">
        <v>481</v>
      </c>
      <c r="D113" s="217" t="s">
        <v>481</v>
      </c>
      <c r="E113" s="213">
        <v>6.9999999999999999E-4</v>
      </c>
      <c r="F113" s="31"/>
      <c r="G113" s="31"/>
    </row>
    <row r="114" spans="1:10" x14ac:dyDescent="0.25">
      <c r="A114" s="259" t="s">
        <v>526</v>
      </c>
      <c r="B114" s="230" t="s">
        <v>527</v>
      </c>
      <c r="C114" s="216" t="s">
        <v>481</v>
      </c>
      <c r="D114" s="217" t="s">
        <v>481</v>
      </c>
      <c r="E114" s="213">
        <v>6.9999999999999999E-4</v>
      </c>
      <c r="F114" s="31"/>
      <c r="G114" s="31"/>
    </row>
    <row r="115" spans="1:10" x14ac:dyDescent="0.25">
      <c r="A115" s="259" t="s">
        <v>990</v>
      </c>
      <c r="B115" s="232" t="s">
        <v>991</v>
      </c>
      <c r="C115" s="216" t="s">
        <v>481</v>
      </c>
      <c r="D115" s="217" t="s">
        <v>481</v>
      </c>
      <c r="E115" s="213">
        <v>3.4999999999999996E-3</v>
      </c>
      <c r="F115" s="31"/>
      <c r="G115" s="31"/>
    </row>
    <row r="116" spans="1:10" x14ac:dyDescent="0.25">
      <c r="A116" s="259" t="s">
        <v>1090</v>
      </c>
      <c r="B116" s="232" t="s">
        <v>1091</v>
      </c>
      <c r="C116" s="216" t="s">
        <v>481</v>
      </c>
      <c r="D116" s="217" t="s">
        <v>481</v>
      </c>
      <c r="E116" s="213">
        <v>4.7000000000000002E-3</v>
      </c>
      <c r="F116" s="31"/>
      <c r="G116" s="31"/>
    </row>
    <row r="117" spans="1:10" x14ac:dyDescent="0.25">
      <c r="A117" s="259" t="s">
        <v>1092</v>
      </c>
      <c r="B117" s="232" t="s">
        <v>1093</v>
      </c>
      <c r="C117" s="216" t="s">
        <v>481</v>
      </c>
      <c r="D117" s="217" t="s">
        <v>481</v>
      </c>
      <c r="E117" s="213">
        <v>4.7000000000000002E-3</v>
      </c>
      <c r="F117" s="31"/>
      <c r="G117" s="31"/>
    </row>
    <row r="118" spans="1:10" x14ac:dyDescent="0.25">
      <c r="A118" s="259" t="s">
        <v>532</v>
      </c>
      <c r="B118" s="230" t="s">
        <v>533</v>
      </c>
      <c r="C118" s="216" t="s">
        <v>481</v>
      </c>
      <c r="D118" s="217" t="s">
        <v>481</v>
      </c>
      <c r="E118" s="213">
        <v>5.0000000000000001E-3</v>
      </c>
      <c r="F118" s="31"/>
      <c r="G118" s="31"/>
    </row>
    <row r="119" spans="1:10" x14ac:dyDescent="0.25">
      <c r="A119" s="259" t="s">
        <v>1436</v>
      </c>
      <c r="B119" s="232" t="s">
        <v>1813</v>
      </c>
      <c r="C119" s="216" t="s">
        <v>481</v>
      </c>
      <c r="D119" s="217" t="s">
        <v>481</v>
      </c>
      <c r="E119" s="213">
        <v>5.1999999999999998E-3</v>
      </c>
      <c r="F119" s="31"/>
      <c r="G119" s="31"/>
    </row>
    <row r="120" spans="1:10" x14ac:dyDescent="0.25">
      <c r="A120" s="259" t="s">
        <v>1316</v>
      </c>
      <c r="B120" s="232" t="s">
        <v>1812</v>
      </c>
      <c r="C120" s="216" t="s">
        <v>481</v>
      </c>
      <c r="D120" s="217" t="s">
        <v>481</v>
      </c>
      <c r="E120" s="213">
        <v>4.4999999999999997E-3</v>
      </c>
      <c r="F120" s="31"/>
      <c r="G120" s="31"/>
      <c r="I120" s="13"/>
      <c r="J120" s="13"/>
    </row>
    <row r="121" spans="1:10" x14ac:dyDescent="0.25">
      <c r="A121" s="226" t="s">
        <v>1431</v>
      </c>
      <c r="B121" s="215" t="s">
        <v>1811</v>
      </c>
      <c r="C121" s="216" t="s">
        <v>481</v>
      </c>
      <c r="D121" s="217" t="s">
        <v>481</v>
      </c>
      <c r="E121" s="213">
        <v>5.4999999999999997E-3</v>
      </c>
      <c r="F121" s="31"/>
      <c r="G121" s="31"/>
      <c r="I121" s="13"/>
      <c r="J121" s="13"/>
    </row>
    <row r="122" spans="1:10" ht="13" thickBot="1" x14ac:dyDescent="0.3">
      <c r="A122" s="312" t="s">
        <v>1462</v>
      </c>
      <c r="B122" s="313" t="s">
        <v>1463</v>
      </c>
      <c r="C122" s="223" t="s">
        <v>481</v>
      </c>
      <c r="D122" s="21" t="s">
        <v>481</v>
      </c>
      <c r="E122" s="213">
        <v>4.7000000000000002E-3</v>
      </c>
      <c r="F122" s="31"/>
      <c r="G122" s="31"/>
      <c r="I122" s="13"/>
      <c r="J122" s="13"/>
    </row>
    <row r="123" spans="1:10" ht="13.5" thickBot="1" x14ac:dyDescent="0.35">
      <c r="A123" s="207"/>
      <c r="B123" s="208" t="s">
        <v>560</v>
      </c>
      <c r="C123" s="209"/>
      <c r="D123" s="209"/>
      <c r="E123" s="210"/>
      <c r="F123" s="31"/>
      <c r="G123" s="31"/>
    </row>
    <row r="124" spans="1:10" x14ac:dyDescent="0.25">
      <c r="A124" s="211" t="s">
        <v>1261</v>
      </c>
      <c r="B124" s="224" t="s">
        <v>1262</v>
      </c>
      <c r="C124" s="146">
        <v>0.2</v>
      </c>
      <c r="D124" s="147" t="s">
        <v>481</v>
      </c>
      <c r="E124" s="213">
        <v>5.8999999999999999E-3</v>
      </c>
      <c r="F124" s="31"/>
      <c r="G124" s="31"/>
    </row>
    <row r="125" spans="1:10" x14ac:dyDescent="0.25">
      <c r="A125" s="211" t="s">
        <v>1644</v>
      </c>
      <c r="B125" s="224" t="s">
        <v>1645</v>
      </c>
      <c r="C125" s="146">
        <v>0.2</v>
      </c>
      <c r="D125" s="147" t="s">
        <v>481</v>
      </c>
      <c r="E125" s="213">
        <v>4.4999999999999997E-3</v>
      </c>
      <c r="F125" s="31"/>
      <c r="G125" s="31"/>
    </row>
    <row r="126" spans="1:10" x14ac:dyDescent="0.25">
      <c r="A126" s="211" t="s">
        <v>1094</v>
      </c>
      <c r="B126" s="224" t="s">
        <v>1095</v>
      </c>
      <c r="C126" s="146">
        <v>0.2</v>
      </c>
      <c r="D126" s="147" t="s">
        <v>481</v>
      </c>
      <c r="E126" s="213">
        <v>4.0000000000000001E-3</v>
      </c>
      <c r="F126" s="31"/>
      <c r="G126" s="31"/>
    </row>
    <row r="127" spans="1:10" ht="16" thickBot="1" x14ac:dyDescent="0.4">
      <c r="A127" s="113" t="s">
        <v>994</v>
      </c>
      <c r="B127" s="115"/>
      <c r="C127" s="115"/>
      <c r="D127" s="103"/>
      <c r="E127" s="241"/>
      <c r="F127" s="31"/>
      <c r="G127" s="31"/>
    </row>
    <row r="128" spans="1:10" ht="26.5" thickBot="1" x14ac:dyDescent="0.35">
      <c r="A128" s="202" t="s">
        <v>474</v>
      </c>
      <c r="B128" s="203" t="s">
        <v>475</v>
      </c>
      <c r="C128" s="204" t="s">
        <v>476</v>
      </c>
      <c r="D128" s="205" t="s">
        <v>477</v>
      </c>
      <c r="E128" s="206" t="s">
        <v>964</v>
      </c>
      <c r="F128" s="31"/>
      <c r="G128" s="31"/>
    </row>
    <row r="129" spans="1:7" ht="13.5" thickBot="1" x14ac:dyDescent="0.35">
      <c r="A129" s="207"/>
      <c r="B129" s="208" t="s">
        <v>971</v>
      </c>
      <c r="C129" s="209"/>
      <c r="D129" s="209"/>
      <c r="E129" s="210"/>
      <c r="F129" s="31"/>
      <c r="G129" s="31"/>
    </row>
    <row r="130" spans="1:7" ht="13" thickBot="1" x14ac:dyDescent="0.3">
      <c r="A130" s="242" t="s">
        <v>995</v>
      </c>
      <c r="B130" s="243" t="s">
        <v>1296</v>
      </c>
      <c r="C130" s="244" t="s">
        <v>481</v>
      </c>
      <c r="D130" s="245" t="s">
        <v>481</v>
      </c>
      <c r="E130" s="213">
        <v>7.4999999999999997E-3</v>
      </c>
      <c r="F130" s="31"/>
      <c r="G130" s="31"/>
    </row>
    <row r="131" spans="1:7" ht="13.5" thickBot="1" x14ac:dyDescent="0.35">
      <c r="A131" s="207"/>
      <c r="B131" s="208" t="s">
        <v>1137</v>
      </c>
      <c r="C131" s="209"/>
      <c r="D131" s="209"/>
      <c r="E131" s="210"/>
      <c r="F131" s="31"/>
      <c r="G131" s="31"/>
    </row>
    <row r="132" spans="1:7" x14ac:dyDescent="0.25">
      <c r="A132" s="211" t="s">
        <v>1394</v>
      </c>
      <c r="B132" s="224" t="s">
        <v>1418</v>
      </c>
      <c r="C132" s="146" t="s">
        <v>481</v>
      </c>
      <c r="D132" s="147" t="s">
        <v>481</v>
      </c>
      <c r="E132" s="213">
        <v>5.0000000000000001E-3</v>
      </c>
      <c r="F132" s="31"/>
      <c r="G132" s="31"/>
    </row>
    <row r="133" spans="1:7" ht="13" thickBot="1" x14ac:dyDescent="0.3">
      <c r="A133" s="222" t="s">
        <v>1138</v>
      </c>
      <c r="B133" s="20" t="s">
        <v>1139</v>
      </c>
      <c r="C133" s="21" t="s">
        <v>481</v>
      </c>
      <c r="D133" s="21" t="s">
        <v>481</v>
      </c>
      <c r="E133" s="213">
        <v>5.4999999999999997E-3</v>
      </c>
      <c r="F133" s="31"/>
      <c r="G133" s="31"/>
    </row>
    <row r="134" spans="1:7" ht="13.5" thickBot="1" x14ac:dyDescent="0.35">
      <c r="A134" s="207"/>
      <c r="B134" s="208" t="s">
        <v>520</v>
      </c>
      <c r="C134" s="209"/>
      <c r="D134" s="209"/>
      <c r="E134" s="210"/>
      <c r="F134" s="31"/>
      <c r="G134" s="31"/>
    </row>
    <row r="135" spans="1:7" x14ac:dyDescent="0.25">
      <c r="A135" s="211" t="s">
        <v>1456</v>
      </c>
      <c r="B135" s="224" t="s">
        <v>1457</v>
      </c>
      <c r="C135" s="146" t="s">
        <v>481</v>
      </c>
      <c r="D135" s="147" t="s">
        <v>481</v>
      </c>
      <c r="E135" s="213">
        <v>9.9000000000000008E-3</v>
      </c>
      <c r="F135" s="31"/>
      <c r="G135" s="31"/>
    </row>
    <row r="136" spans="1:7" x14ac:dyDescent="0.25">
      <c r="A136" s="235" t="s">
        <v>1263</v>
      </c>
      <c r="B136" s="246" t="s">
        <v>1264</v>
      </c>
      <c r="C136" s="247" t="s">
        <v>481</v>
      </c>
      <c r="D136" s="248" t="s">
        <v>481</v>
      </c>
      <c r="E136" s="213">
        <v>1.49E-2</v>
      </c>
      <c r="F136" s="31"/>
      <c r="G136" s="31"/>
    </row>
    <row r="137" spans="1:7" ht="13" thickBot="1" x14ac:dyDescent="0.3">
      <c r="A137" s="249" t="s">
        <v>996</v>
      </c>
      <c r="B137" s="250" t="s">
        <v>48</v>
      </c>
      <c r="C137" s="251" t="s">
        <v>481</v>
      </c>
      <c r="D137" s="252" t="s">
        <v>481</v>
      </c>
      <c r="E137" s="213">
        <v>1.7600000000000001E-2</v>
      </c>
      <c r="F137" s="31"/>
      <c r="G137" s="31"/>
    </row>
    <row r="138" spans="1:7" ht="13.5" thickBot="1" x14ac:dyDescent="0.35">
      <c r="A138" s="207"/>
      <c r="B138" s="208" t="s">
        <v>540</v>
      </c>
      <c r="C138" s="209"/>
      <c r="D138" s="209"/>
      <c r="E138" s="210"/>
      <c r="F138" s="31"/>
      <c r="G138" s="31"/>
    </row>
    <row r="139" spans="1:7" ht="13" thickBot="1" x14ac:dyDescent="0.3">
      <c r="A139" s="242" t="s">
        <v>997</v>
      </c>
      <c r="B139" s="243" t="s">
        <v>998</v>
      </c>
      <c r="C139" s="223" t="s">
        <v>481</v>
      </c>
      <c r="D139" s="21" t="s">
        <v>481</v>
      </c>
      <c r="E139" s="213">
        <v>1.6199999999999999E-2</v>
      </c>
      <c r="F139" s="31"/>
      <c r="G139" s="31"/>
    </row>
    <row r="140" spans="1:7" ht="13.5" thickBot="1" x14ac:dyDescent="0.35">
      <c r="A140" s="207"/>
      <c r="B140" s="208" t="s">
        <v>355</v>
      </c>
      <c r="C140" s="209"/>
      <c r="D140" s="209"/>
      <c r="E140" s="210"/>
      <c r="F140" s="31"/>
      <c r="G140" s="31"/>
    </row>
    <row r="141" spans="1:7" ht="13" thickBot="1" x14ac:dyDescent="0.3">
      <c r="A141" s="242" t="s">
        <v>999</v>
      </c>
      <c r="B141" s="243" t="s">
        <v>1000</v>
      </c>
      <c r="C141" s="223" t="s">
        <v>481</v>
      </c>
      <c r="D141" s="21" t="s">
        <v>481</v>
      </c>
      <c r="E141" s="213">
        <v>1.15E-2</v>
      </c>
      <c r="F141" s="31"/>
      <c r="G141" s="31"/>
    </row>
    <row r="142" spans="1:7" ht="13.5" thickBot="1" x14ac:dyDescent="0.35">
      <c r="A142" s="207"/>
      <c r="B142" s="208" t="s">
        <v>547</v>
      </c>
      <c r="C142" s="209"/>
      <c r="D142" s="209"/>
      <c r="E142" s="210"/>
      <c r="F142" s="31"/>
      <c r="G142" s="31"/>
    </row>
    <row r="143" spans="1:7" x14ac:dyDescent="0.25">
      <c r="A143" s="235" t="s">
        <v>1001</v>
      </c>
      <c r="B143" s="253" t="s">
        <v>99</v>
      </c>
      <c r="C143" s="146" t="s">
        <v>481</v>
      </c>
      <c r="D143" s="147" t="s">
        <v>481</v>
      </c>
      <c r="E143" s="213">
        <v>1.5800000000000002E-2</v>
      </c>
      <c r="F143" s="31"/>
      <c r="G143" s="31"/>
    </row>
    <row r="144" spans="1:7" ht="16" thickBot="1" x14ac:dyDescent="0.4">
      <c r="A144" s="131" t="s">
        <v>561</v>
      </c>
      <c r="D144" s="30"/>
      <c r="E144" s="29"/>
      <c r="F144" s="31"/>
      <c r="G144" s="31"/>
    </row>
    <row r="145" spans="1:8" ht="26" x14ac:dyDescent="0.3">
      <c r="A145" s="202" t="s">
        <v>474</v>
      </c>
      <c r="B145" s="203" t="s">
        <v>475</v>
      </c>
      <c r="C145" s="204" t="s">
        <v>476</v>
      </c>
      <c r="D145" s="254" t="s">
        <v>477</v>
      </c>
      <c r="E145" s="29"/>
      <c r="F145" s="31"/>
      <c r="G145" s="31"/>
    </row>
    <row r="146" spans="1:8" x14ac:dyDescent="0.25">
      <c r="A146" s="214" t="s">
        <v>562</v>
      </c>
      <c r="B146" s="255" t="s">
        <v>563</v>
      </c>
      <c r="C146" s="216">
        <v>0.2</v>
      </c>
      <c r="D146" s="256" t="s">
        <v>481</v>
      </c>
      <c r="E146" s="117"/>
      <c r="F146" s="31"/>
      <c r="G146" s="31"/>
    </row>
    <row r="147" spans="1:8" x14ac:dyDescent="0.25">
      <c r="A147" s="214" t="s">
        <v>564</v>
      </c>
      <c r="B147" s="255" t="s">
        <v>565</v>
      </c>
      <c r="C147" s="216">
        <v>0.2</v>
      </c>
      <c r="D147" s="256" t="s">
        <v>481</v>
      </c>
      <c r="E147" s="29"/>
      <c r="F147" s="31"/>
      <c r="G147" s="31"/>
    </row>
    <row r="148" spans="1:8" x14ac:dyDescent="0.25">
      <c r="A148" s="214" t="s">
        <v>566</v>
      </c>
      <c r="B148" s="255" t="s">
        <v>567</v>
      </c>
      <c r="C148" s="216">
        <v>0.2</v>
      </c>
      <c r="D148" s="256" t="s">
        <v>481</v>
      </c>
      <c r="E148" s="29"/>
      <c r="F148" s="31"/>
      <c r="G148" s="31"/>
    </row>
    <row r="149" spans="1:8" x14ac:dyDescent="0.25">
      <c r="A149" s="214" t="s">
        <v>568</v>
      </c>
      <c r="B149" s="255" t="s">
        <v>569</v>
      </c>
      <c r="C149" s="216">
        <v>0.2</v>
      </c>
      <c r="D149" s="256" t="s">
        <v>481</v>
      </c>
      <c r="E149" s="29"/>
      <c r="F149" s="31"/>
      <c r="G149" s="31"/>
    </row>
    <row r="150" spans="1:8" x14ac:dyDescent="0.25">
      <c r="A150" s="214" t="s">
        <v>570</v>
      </c>
      <c r="B150" s="255" t="s">
        <v>571</v>
      </c>
      <c r="C150" s="216">
        <v>0.2</v>
      </c>
      <c r="D150" s="256" t="s">
        <v>481</v>
      </c>
      <c r="E150" s="29"/>
      <c r="F150" s="31"/>
      <c r="G150" s="31"/>
    </row>
    <row r="151" spans="1:8" x14ac:dyDescent="0.25">
      <c r="A151" s="214" t="s">
        <v>572</v>
      </c>
      <c r="B151" s="255" t="s">
        <v>573</v>
      </c>
      <c r="C151" s="216">
        <v>0.2</v>
      </c>
      <c r="D151" s="256" t="s">
        <v>481</v>
      </c>
      <c r="E151" s="29"/>
      <c r="F151" s="31"/>
      <c r="G151" s="31"/>
    </row>
    <row r="152" spans="1:8" x14ac:dyDescent="0.25">
      <c r="A152" s="214" t="s">
        <v>574</v>
      </c>
      <c r="B152" s="255" t="s">
        <v>575</v>
      </c>
      <c r="C152" s="216">
        <v>0.2</v>
      </c>
      <c r="D152" s="256" t="s">
        <v>481</v>
      </c>
      <c r="E152" s="29"/>
      <c r="F152" s="31"/>
      <c r="G152" s="31"/>
    </row>
    <row r="153" spans="1:8" x14ac:dyDescent="0.25">
      <c r="A153" s="214" t="s">
        <v>576</v>
      </c>
      <c r="B153" s="255" t="s">
        <v>577</v>
      </c>
      <c r="C153" s="216">
        <v>0.2</v>
      </c>
      <c r="D153" s="256" t="s">
        <v>481</v>
      </c>
      <c r="E153" s="29"/>
      <c r="F153" s="29"/>
      <c r="G153" s="31"/>
      <c r="H153" s="31"/>
    </row>
    <row r="154" spans="1:8" x14ac:dyDescent="0.25">
      <c r="A154" s="214" t="s">
        <v>578</v>
      </c>
      <c r="B154" s="255" t="s">
        <v>579</v>
      </c>
      <c r="C154" s="216">
        <v>0.2</v>
      </c>
      <c r="D154" s="256" t="s">
        <v>481</v>
      </c>
      <c r="E154" s="29"/>
      <c r="F154" s="29"/>
      <c r="G154" s="31"/>
      <c r="H154" s="31"/>
    </row>
    <row r="155" spans="1:8" x14ac:dyDescent="0.25">
      <c r="A155" s="214" t="s">
        <v>1265</v>
      </c>
      <c r="B155" s="255" t="s">
        <v>1266</v>
      </c>
      <c r="C155" s="216">
        <v>0.2</v>
      </c>
      <c r="D155" s="256" t="s">
        <v>481</v>
      </c>
      <c r="E155" s="29"/>
      <c r="F155" s="29"/>
      <c r="G155" s="31"/>
      <c r="H155" s="31"/>
    </row>
    <row r="156" spans="1:8" x14ac:dyDescent="0.25">
      <c r="A156" s="214" t="s">
        <v>1702</v>
      </c>
      <c r="B156" s="255" t="s">
        <v>1151</v>
      </c>
      <c r="C156" s="216">
        <v>0.2</v>
      </c>
      <c r="D156" s="256" t="s">
        <v>481</v>
      </c>
      <c r="E156" s="29"/>
      <c r="F156" s="29"/>
      <c r="G156" s="31"/>
      <c r="H156" s="31"/>
    </row>
    <row r="157" spans="1:8" x14ac:dyDescent="0.25">
      <c r="A157" s="214" t="s">
        <v>902</v>
      </c>
      <c r="B157" s="255" t="s">
        <v>903</v>
      </c>
      <c r="C157" s="216">
        <v>0.2</v>
      </c>
      <c r="D157" s="256" t="s">
        <v>481</v>
      </c>
      <c r="E157" s="29"/>
      <c r="F157" s="29"/>
      <c r="G157" s="31"/>
      <c r="H157" s="31"/>
    </row>
    <row r="158" spans="1:8" x14ac:dyDescent="0.25">
      <c r="A158" s="214" t="s">
        <v>580</v>
      </c>
      <c r="B158" s="255" t="s">
        <v>581</v>
      </c>
      <c r="C158" s="216">
        <v>0.2</v>
      </c>
      <c r="D158" s="256" t="s">
        <v>481</v>
      </c>
      <c r="E158" s="29"/>
      <c r="F158" s="29"/>
      <c r="G158" s="31"/>
      <c r="H158" s="31"/>
    </row>
    <row r="159" spans="1:8" x14ac:dyDescent="0.25">
      <c r="A159" s="214" t="s">
        <v>582</v>
      </c>
      <c r="B159" s="255" t="s">
        <v>583</v>
      </c>
      <c r="C159" s="216">
        <v>0.2</v>
      </c>
      <c r="D159" s="256" t="s">
        <v>481</v>
      </c>
      <c r="E159" s="29"/>
      <c r="F159" s="29"/>
      <c r="G159" s="31"/>
      <c r="H159" s="31"/>
    </row>
    <row r="160" spans="1:8" x14ac:dyDescent="0.25">
      <c r="A160" s="214" t="s">
        <v>584</v>
      </c>
      <c r="B160" s="255" t="s">
        <v>585</v>
      </c>
      <c r="C160" s="216">
        <v>0.2</v>
      </c>
      <c r="D160" s="256" t="s">
        <v>481</v>
      </c>
      <c r="E160" s="29"/>
      <c r="F160" s="29"/>
      <c r="G160" s="31"/>
      <c r="H160" s="31"/>
    </row>
    <row r="161" spans="1:8" x14ac:dyDescent="0.25">
      <c r="A161" s="214" t="s">
        <v>586</v>
      </c>
      <c r="B161" s="255" t="s">
        <v>587</v>
      </c>
      <c r="C161" s="216">
        <v>0.2</v>
      </c>
      <c r="D161" s="256" t="s">
        <v>481</v>
      </c>
      <c r="E161" s="29"/>
      <c r="F161" s="29"/>
      <c r="G161" s="31"/>
      <c r="H161" s="31"/>
    </row>
    <row r="162" spans="1:8" x14ac:dyDescent="0.25">
      <c r="A162" s="214" t="s">
        <v>900</v>
      </c>
      <c r="B162" s="255" t="s">
        <v>901</v>
      </c>
      <c r="C162" s="216">
        <v>0.2</v>
      </c>
      <c r="D162" s="256" t="s">
        <v>481</v>
      </c>
      <c r="E162" s="29"/>
      <c r="F162" s="29"/>
      <c r="G162" s="31"/>
      <c r="H162" s="31"/>
    </row>
    <row r="163" spans="1:8" ht="16" thickBot="1" x14ac:dyDescent="0.4">
      <c r="A163" s="131" t="s">
        <v>588</v>
      </c>
      <c r="D163" s="30"/>
      <c r="E163" s="29"/>
      <c r="F163" s="29"/>
      <c r="G163" s="31"/>
      <c r="H163" s="31"/>
    </row>
    <row r="164" spans="1:8" ht="26" x14ac:dyDescent="0.3">
      <c r="A164" s="202" t="s">
        <v>474</v>
      </c>
      <c r="B164" s="203" t="s">
        <v>475</v>
      </c>
      <c r="C164" s="204" t="s">
        <v>476</v>
      </c>
      <c r="D164" s="254" t="s">
        <v>477</v>
      </c>
      <c r="E164" s="29"/>
      <c r="F164" s="29"/>
      <c r="G164" s="31"/>
      <c r="H164" s="31"/>
    </row>
    <row r="165" spans="1:8" x14ac:dyDescent="0.25">
      <c r="A165" s="214" t="s">
        <v>1802</v>
      </c>
      <c r="B165" s="225" t="s">
        <v>589</v>
      </c>
      <c r="C165" s="216">
        <v>0.1</v>
      </c>
      <c r="D165" s="256" t="s">
        <v>481</v>
      </c>
      <c r="E165" s="29"/>
      <c r="F165" s="29"/>
      <c r="G165" s="31"/>
      <c r="H165" s="31"/>
    </row>
    <row r="166" spans="1:8" x14ac:dyDescent="0.25">
      <c r="A166" s="214" t="s">
        <v>1803</v>
      </c>
      <c r="B166" s="225" t="s">
        <v>924</v>
      </c>
      <c r="C166" s="216">
        <v>0.1</v>
      </c>
      <c r="D166" s="256" t="s">
        <v>481</v>
      </c>
      <c r="E166" s="29"/>
      <c r="F166" s="29"/>
      <c r="G166" s="31"/>
      <c r="H166" s="31"/>
    </row>
    <row r="167" spans="1:8" x14ac:dyDescent="0.25">
      <c r="A167" s="214" t="s">
        <v>1804</v>
      </c>
      <c r="B167" s="225" t="s">
        <v>1664</v>
      </c>
      <c r="C167" s="216">
        <v>0.1</v>
      </c>
      <c r="D167" s="256" t="s">
        <v>481</v>
      </c>
      <c r="E167" s="29"/>
      <c r="F167" s="29"/>
      <c r="G167" s="31"/>
      <c r="H167" s="31"/>
    </row>
    <row r="168" spans="1:8" x14ac:dyDescent="0.25">
      <c r="A168" s="214" t="s">
        <v>1805</v>
      </c>
      <c r="B168" s="225" t="s">
        <v>1663</v>
      </c>
      <c r="C168" s="216">
        <v>0.1</v>
      </c>
      <c r="D168" s="256" t="s">
        <v>481</v>
      </c>
      <c r="E168" s="29"/>
      <c r="F168" s="29"/>
      <c r="G168" s="31"/>
      <c r="H168" s="31"/>
    </row>
    <row r="169" spans="1:8" x14ac:dyDescent="0.25">
      <c r="A169" s="214" t="s">
        <v>1806</v>
      </c>
      <c r="B169" s="225" t="s">
        <v>1807</v>
      </c>
      <c r="C169" s="216">
        <v>0.1</v>
      </c>
      <c r="D169" s="256" t="s">
        <v>481</v>
      </c>
      <c r="E169" s="29"/>
      <c r="F169" s="29"/>
      <c r="G169" s="31"/>
      <c r="H169" s="31"/>
    </row>
    <row r="170" spans="1:8" x14ac:dyDescent="0.25">
      <c r="A170" s="214" t="s">
        <v>1220</v>
      </c>
      <c r="B170" s="255" t="s">
        <v>1225</v>
      </c>
      <c r="C170" s="216">
        <v>0.1</v>
      </c>
      <c r="D170" s="256" t="s">
        <v>481</v>
      </c>
      <c r="E170" s="29"/>
      <c r="F170" s="29"/>
      <c r="G170" s="31"/>
      <c r="H170" s="31"/>
    </row>
    <row r="171" spans="1:8" x14ac:dyDescent="0.25">
      <c r="A171" s="214" t="s">
        <v>965</v>
      </c>
      <c r="B171" s="255" t="s">
        <v>1787</v>
      </c>
      <c r="C171" s="216">
        <v>0.1</v>
      </c>
      <c r="D171" s="256" t="s">
        <v>481</v>
      </c>
      <c r="E171" s="29"/>
      <c r="F171" s="29"/>
      <c r="G171" s="31"/>
      <c r="H171" s="31"/>
    </row>
    <row r="172" spans="1:8" x14ac:dyDescent="0.25">
      <c r="A172" s="214" t="s">
        <v>1788</v>
      </c>
      <c r="B172" s="255" t="s">
        <v>1224</v>
      </c>
      <c r="C172" s="216">
        <v>0.1</v>
      </c>
      <c r="D172" s="256" t="s">
        <v>481</v>
      </c>
      <c r="E172" s="29"/>
      <c r="F172" s="29"/>
      <c r="G172" s="31"/>
      <c r="H172" s="31"/>
    </row>
    <row r="173" spans="1:8" x14ac:dyDescent="0.25">
      <c r="A173" s="214" t="s">
        <v>1738</v>
      </c>
      <c r="B173" s="255" t="s">
        <v>1739</v>
      </c>
      <c r="C173" s="216">
        <v>0.1</v>
      </c>
      <c r="D173" s="256" t="s">
        <v>481</v>
      </c>
      <c r="E173" s="29"/>
      <c r="F173" s="29"/>
      <c r="G173" s="31"/>
      <c r="H173" s="31"/>
    </row>
    <row r="174" spans="1:8" x14ac:dyDescent="0.25">
      <c r="A174" s="214" t="s">
        <v>1006</v>
      </c>
      <c r="B174" s="231" t="s">
        <v>1007</v>
      </c>
      <c r="C174" s="216">
        <v>0.1</v>
      </c>
      <c r="D174" s="256" t="s">
        <v>481</v>
      </c>
      <c r="E174" s="29"/>
      <c r="F174" s="29"/>
      <c r="G174" s="31"/>
      <c r="H174" s="31"/>
    </row>
    <row r="175" spans="1:8" x14ac:dyDescent="0.25">
      <c r="A175" s="214" t="s">
        <v>1096</v>
      </c>
      <c r="B175" s="231" t="s">
        <v>1097</v>
      </c>
      <c r="C175" s="216">
        <v>0.1</v>
      </c>
      <c r="D175" s="256" t="s">
        <v>481</v>
      </c>
      <c r="E175" s="29"/>
      <c r="F175" s="29"/>
      <c r="G175" s="31"/>
      <c r="H175" s="31"/>
    </row>
    <row r="176" spans="1:8" x14ac:dyDescent="0.25">
      <c r="A176" s="214" t="s">
        <v>1784</v>
      </c>
      <c r="B176" s="231" t="s">
        <v>1785</v>
      </c>
      <c r="C176" s="216">
        <v>0.1</v>
      </c>
      <c r="D176" s="256" t="s">
        <v>481</v>
      </c>
      <c r="E176" s="29"/>
      <c r="F176" s="29"/>
      <c r="G176" s="31"/>
      <c r="H176" s="31"/>
    </row>
    <row r="177" spans="1:8" x14ac:dyDescent="0.25">
      <c r="A177" s="214" t="s">
        <v>1298</v>
      </c>
      <c r="B177" s="231" t="s">
        <v>1332</v>
      </c>
      <c r="C177" s="216">
        <v>0.1</v>
      </c>
      <c r="D177" s="256" t="s">
        <v>481</v>
      </c>
      <c r="E177" s="29"/>
      <c r="F177" s="29"/>
      <c r="G177" s="31"/>
      <c r="H177" s="31"/>
    </row>
    <row r="178" spans="1:8" x14ac:dyDescent="0.25">
      <c r="A178" s="214" t="s">
        <v>1665</v>
      </c>
      <c r="B178" s="231" t="s">
        <v>1666</v>
      </c>
      <c r="C178" s="216">
        <v>0.1</v>
      </c>
      <c r="D178" s="256" t="s">
        <v>481</v>
      </c>
      <c r="E178" s="29"/>
      <c r="F178" s="29"/>
      <c r="G178" s="31"/>
      <c r="H178" s="31"/>
    </row>
    <row r="179" spans="1:8" x14ac:dyDescent="0.25">
      <c r="A179" s="214" t="s">
        <v>1736</v>
      </c>
      <c r="B179" s="231" t="s">
        <v>1737</v>
      </c>
      <c r="C179" s="216">
        <v>0.1</v>
      </c>
      <c r="D179" s="256" t="s">
        <v>481</v>
      </c>
      <c r="E179" s="29"/>
      <c r="F179" s="29"/>
      <c r="G179" s="31"/>
      <c r="H179" s="31"/>
    </row>
    <row r="180" spans="1:8" x14ac:dyDescent="0.25">
      <c r="A180" s="214" t="s">
        <v>1846</v>
      </c>
      <c r="B180" s="231" t="s">
        <v>1847</v>
      </c>
      <c r="C180" s="216">
        <v>0.1</v>
      </c>
      <c r="D180" s="256" t="s">
        <v>481</v>
      </c>
      <c r="E180" s="29"/>
      <c r="F180" s="29"/>
      <c r="G180" s="31"/>
      <c r="H180" s="31"/>
    </row>
    <row r="181" spans="1:8" x14ac:dyDescent="0.25">
      <c r="A181" s="214" t="s">
        <v>1808</v>
      </c>
      <c r="B181" s="231" t="s">
        <v>1809</v>
      </c>
      <c r="C181" s="216">
        <v>0.1</v>
      </c>
      <c r="D181" s="256" t="s">
        <v>481</v>
      </c>
      <c r="E181" s="29"/>
      <c r="F181" s="29"/>
      <c r="G181" s="31"/>
      <c r="H181" s="31"/>
    </row>
    <row r="182" spans="1:8" x14ac:dyDescent="0.25">
      <c r="A182" s="214" t="s">
        <v>1058</v>
      </c>
      <c r="B182" s="215" t="s">
        <v>1059</v>
      </c>
      <c r="C182" s="216">
        <v>0.1</v>
      </c>
      <c r="D182" s="256" t="s">
        <v>481</v>
      </c>
      <c r="E182" s="29"/>
      <c r="F182" s="29"/>
      <c r="G182" s="31"/>
      <c r="H182" s="31"/>
    </row>
    <row r="183" spans="1:8" x14ac:dyDescent="0.25">
      <c r="A183" s="214" t="s">
        <v>1792</v>
      </c>
      <c r="B183" s="215" t="s">
        <v>1793</v>
      </c>
      <c r="C183" s="216">
        <v>0.1</v>
      </c>
      <c r="D183" s="256" t="s">
        <v>481</v>
      </c>
      <c r="E183" s="29"/>
      <c r="F183" s="29"/>
      <c r="G183" s="31"/>
      <c r="H183" s="31"/>
    </row>
    <row r="184" spans="1:8" x14ac:dyDescent="0.25">
      <c r="A184" s="214" t="s">
        <v>1437</v>
      </c>
      <c r="B184" s="255" t="s">
        <v>1438</v>
      </c>
      <c r="C184" s="216">
        <v>0.1</v>
      </c>
      <c r="D184" s="256" t="s">
        <v>481</v>
      </c>
      <c r="E184" s="29"/>
      <c r="F184" s="29"/>
      <c r="G184" s="31"/>
      <c r="H184" s="31"/>
    </row>
    <row r="185" spans="1:8" x14ac:dyDescent="0.25">
      <c r="A185" s="214" t="s">
        <v>1789</v>
      </c>
      <c r="B185" s="255" t="s">
        <v>1060</v>
      </c>
      <c r="C185" s="216">
        <v>0.1</v>
      </c>
      <c r="D185" s="256" t="s">
        <v>481</v>
      </c>
      <c r="E185" s="29"/>
      <c r="F185" s="29"/>
      <c r="G185" s="31"/>
      <c r="H185" s="31"/>
    </row>
    <row r="186" spans="1:8" x14ac:dyDescent="0.25">
      <c r="A186" s="214" t="s">
        <v>1642</v>
      </c>
      <c r="B186" s="255" t="s">
        <v>1643</v>
      </c>
      <c r="C186" s="216">
        <v>0.1</v>
      </c>
      <c r="D186" s="256" t="s">
        <v>481</v>
      </c>
      <c r="E186" s="29"/>
      <c r="F186" s="29"/>
      <c r="G186" s="31"/>
      <c r="H186" s="31"/>
    </row>
    <row r="187" spans="1:8" x14ac:dyDescent="0.25">
      <c r="A187" s="214" t="s">
        <v>1294</v>
      </c>
      <c r="B187" s="255" t="s">
        <v>1295</v>
      </c>
      <c r="C187" s="216">
        <v>0.1</v>
      </c>
      <c r="D187" s="256" t="s">
        <v>481</v>
      </c>
      <c r="E187" s="29"/>
      <c r="F187" s="29"/>
      <c r="G187" s="31"/>
      <c r="H187" s="31"/>
    </row>
    <row r="188" spans="1:8" x14ac:dyDescent="0.25">
      <c r="A188" s="214" t="s">
        <v>1786</v>
      </c>
      <c r="B188" s="255" t="s">
        <v>1724</v>
      </c>
      <c r="C188" s="216">
        <v>0.1</v>
      </c>
      <c r="D188" s="256" t="s">
        <v>481</v>
      </c>
      <c r="E188" s="29"/>
      <c r="F188" s="29"/>
      <c r="G188" s="31"/>
      <c r="H188" s="31"/>
    </row>
    <row r="189" spans="1:8" x14ac:dyDescent="0.25">
      <c r="A189" s="214" t="s">
        <v>852</v>
      </c>
      <c r="B189" s="257" t="s">
        <v>853</v>
      </c>
      <c r="C189" s="216">
        <v>0.1</v>
      </c>
      <c r="D189" s="256" t="s">
        <v>481</v>
      </c>
      <c r="E189" s="29"/>
      <c r="F189" s="29"/>
      <c r="G189" s="31"/>
      <c r="H189" s="31"/>
    </row>
    <row r="190" spans="1:8" x14ac:dyDescent="0.25">
      <c r="A190" s="214" t="s">
        <v>1119</v>
      </c>
      <c r="B190" s="257" t="s">
        <v>1120</v>
      </c>
      <c r="C190" s="216">
        <v>0.1</v>
      </c>
      <c r="D190" s="256" t="s">
        <v>481</v>
      </c>
      <c r="E190" s="29"/>
      <c r="F190" s="29"/>
      <c r="G190" s="31"/>
      <c r="H190" s="31"/>
    </row>
    <row r="191" spans="1:8" x14ac:dyDescent="0.25">
      <c r="A191" s="214" t="s">
        <v>1221</v>
      </c>
      <c r="B191" s="255" t="s">
        <v>1222</v>
      </c>
      <c r="C191" s="216">
        <v>0.1</v>
      </c>
      <c r="D191" s="256" t="s">
        <v>481</v>
      </c>
      <c r="E191" s="29"/>
      <c r="F191" s="29"/>
      <c r="G191" s="31"/>
      <c r="H191" s="31"/>
    </row>
    <row r="192" spans="1:8" x14ac:dyDescent="0.25">
      <c r="A192" s="214" t="s">
        <v>1717</v>
      </c>
      <c r="B192" s="255" t="s">
        <v>1718</v>
      </c>
      <c r="C192" s="216">
        <v>0.1</v>
      </c>
      <c r="D192" s="256" t="s">
        <v>481</v>
      </c>
      <c r="E192" s="29"/>
      <c r="F192" s="29"/>
      <c r="G192" s="31"/>
      <c r="H192" s="31"/>
    </row>
    <row r="193" spans="1:8" x14ac:dyDescent="0.25">
      <c r="A193" s="214" t="s">
        <v>960</v>
      </c>
      <c r="B193" s="255" t="s">
        <v>1195</v>
      </c>
      <c r="C193" s="216">
        <v>0.1</v>
      </c>
      <c r="D193" s="256" t="s">
        <v>481</v>
      </c>
      <c r="E193" s="29"/>
      <c r="F193" s="29"/>
      <c r="G193" s="31"/>
      <c r="H193" s="31"/>
    </row>
    <row r="194" spans="1:8" x14ac:dyDescent="0.25">
      <c r="A194" s="214" t="s">
        <v>1193</v>
      </c>
      <c r="B194" s="255" t="s">
        <v>1194</v>
      </c>
      <c r="C194" s="216">
        <v>0.1</v>
      </c>
      <c r="D194" s="256" t="s">
        <v>481</v>
      </c>
      <c r="E194" s="29"/>
      <c r="F194" s="29"/>
      <c r="G194" s="31"/>
      <c r="H194" s="31"/>
    </row>
    <row r="195" spans="1:8" x14ac:dyDescent="0.25">
      <c r="A195" s="214" t="s">
        <v>1448</v>
      </c>
      <c r="B195" s="255" t="s">
        <v>1449</v>
      </c>
      <c r="C195" s="216">
        <v>0.1</v>
      </c>
      <c r="D195" s="256" t="s">
        <v>481</v>
      </c>
      <c r="E195" s="29"/>
      <c r="F195" s="29"/>
      <c r="G195" s="31"/>
      <c r="H195" s="31"/>
    </row>
    <row r="196" spans="1:8" x14ac:dyDescent="0.25">
      <c r="A196" s="214" t="s">
        <v>1008</v>
      </c>
      <c r="B196" s="255" t="s">
        <v>1009</v>
      </c>
      <c r="C196" s="216">
        <v>0.1</v>
      </c>
      <c r="D196" s="256" t="s">
        <v>481</v>
      </c>
      <c r="E196" s="29"/>
      <c r="F196" s="29"/>
      <c r="G196" s="31"/>
      <c r="H196" s="31"/>
    </row>
    <row r="197" spans="1:8" x14ac:dyDescent="0.25">
      <c r="A197" s="214" t="s">
        <v>1098</v>
      </c>
      <c r="B197" s="255" t="s">
        <v>1099</v>
      </c>
      <c r="C197" s="216">
        <v>0.1</v>
      </c>
      <c r="D197" s="256" t="s">
        <v>481</v>
      </c>
      <c r="E197" s="29"/>
      <c r="F197" s="29"/>
      <c r="G197" s="31"/>
      <c r="H197" s="31"/>
    </row>
    <row r="198" spans="1:8" x14ac:dyDescent="0.25">
      <c r="A198" s="214" t="s">
        <v>1219</v>
      </c>
      <c r="B198" s="255" t="s">
        <v>1223</v>
      </c>
      <c r="C198" s="216">
        <v>0.1</v>
      </c>
      <c r="D198" s="256" t="s">
        <v>481</v>
      </c>
      <c r="E198" s="29"/>
      <c r="F198" s="29"/>
      <c r="G198" s="31"/>
      <c r="H198" s="31"/>
    </row>
    <row r="199" spans="1:8" x14ac:dyDescent="0.25">
      <c r="A199" s="214" t="s">
        <v>1446</v>
      </c>
      <c r="B199" s="255" t="s">
        <v>1447</v>
      </c>
      <c r="C199" s="216">
        <v>0.1</v>
      </c>
      <c r="D199" s="256" t="s">
        <v>481</v>
      </c>
      <c r="E199" s="29"/>
      <c r="F199" s="29"/>
      <c r="G199" s="31"/>
      <c r="H199" s="31"/>
    </row>
    <row r="200" spans="1:8" x14ac:dyDescent="0.25">
      <c r="A200" s="214" t="s">
        <v>1790</v>
      </c>
      <c r="B200" s="255" t="s">
        <v>1791</v>
      </c>
      <c r="C200" s="216">
        <v>0.1</v>
      </c>
      <c r="D200" s="256" t="s">
        <v>481</v>
      </c>
      <c r="E200" s="29"/>
      <c r="F200" s="29"/>
      <c r="G200" s="31"/>
      <c r="H200" s="31"/>
    </row>
    <row r="201" spans="1:8" ht="15.5" x14ac:dyDescent="0.35">
      <c r="A201" s="131" t="s">
        <v>1163</v>
      </c>
      <c r="D201" s="131" t="s">
        <v>239</v>
      </c>
      <c r="E201" s="258"/>
      <c r="F201" s="29"/>
      <c r="G201" s="31"/>
      <c r="H201" s="31"/>
    </row>
    <row r="202" spans="1:8" ht="26" x14ac:dyDescent="0.3">
      <c r="A202" s="148" t="s">
        <v>474</v>
      </c>
      <c r="B202" s="152" t="s">
        <v>475</v>
      </c>
      <c r="C202" s="132" t="s">
        <v>476</v>
      </c>
      <c r="D202" s="153" t="s">
        <v>477</v>
      </c>
      <c r="E202" s="29"/>
      <c r="F202" s="29"/>
      <c r="G202" s="31"/>
      <c r="H202" s="31"/>
    </row>
    <row r="203" spans="1:8" x14ac:dyDescent="0.25">
      <c r="A203" s="316" t="s">
        <v>698</v>
      </c>
      <c r="B203" s="317" t="s">
        <v>1479</v>
      </c>
      <c r="C203" s="318">
        <v>0.2</v>
      </c>
      <c r="D203" s="319" t="s">
        <v>1404</v>
      </c>
      <c r="E203" s="29"/>
      <c r="F203" s="29"/>
      <c r="G203" s="31"/>
      <c r="H203" s="31"/>
    </row>
    <row r="204" spans="1:8" x14ac:dyDescent="0.25">
      <c r="A204" s="316" t="s">
        <v>700</v>
      </c>
      <c r="B204" s="317" t="s">
        <v>1480</v>
      </c>
      <c r="C204" s="318">
        <v>0.2</v>
      </c>
      <c r="D204" s="319" t="s">
        <v>1406</v>
      </c>
      <c r="E204" s="29"/>
      <c r="F204" s="29"/>
      <c r="G204" s="31"/>
      <c r="H204" s="31"/>
    </row>
    <row r="205" spans="1:8" x14ac:dyDescent="0.25">
      <c r="A205" s="316" t="s">
        <v>591</v>
      </c>
      <c r="B205" s="317" t="s">
        <v>592</v>
      </c>
      <c r="C205" s="318">
        <v>0.2</v>
      </c>
      <c r="D205" s="319" t="s">
        <v>1407</v>
      </c>
      <c r="E205" s="29"/>
      <c r="F205" s="29"/>
      <c r="G205" s="31"/>
      <c r="H205" s="31"/>
    </row>
    <row r="206" spans="1:8" x14ac:dyDescent="0.25">
      <c r="A206" s="316" t="s">
        <v>770</v>
      </c>
      <c r="B206" s="317" t="s">
        <v>1481</v>
      </c>
      <c r="C206" s="318">
        <v>0.2</v>
      </c>
      <c r="D206" s="319" t="s">
        <v>1408</v>
      </c>
      <c r="E206" s="29"/>
      <c r="F206" s="29"/>
      <c r="G206" s="31"/>
      <c r="H206" s="31"/>
    </row>
    <row r="207" spans="1:8" x14ac:dyDescent="0.25">
      <c r="A207" s="316" t="s">
        <v>1657</v>
      </c>
      <c r="B207" s="317" t="s">
        <v>1658</v>
      </c>
      <c r="C207" s="318">
        <v>0.2</v>
      </c>
      <c r="D207" s="319" t="s">
        <v>1405</v>
      </c>
      <c r="E207" s="29"/>
      <c r="F207" s="29"/>
      <c r="G207" s="31"/>
      <c r="H207" s="31"/>
    </row>
    <row r="208" spans="1:8" x14ac:dyDescent="0.25">
      <c r="A208" s="316" t="s">
        <v>1197</v>
      </c>
      <c r="B208" s="317" t="s">
        <v>1198</v>
      </c>
      <c r="C208" s="318">
        <v>0.2</v>
      </c>
      <c r="D208" s="319" t="s">
        <v>1409</v>
      </c>
      <c r="E208" s="29"/>
      <c r="F208" s="29"/>
      <c r="G208" s="31"/>
      <c r="H208" s="31"/>
    </row>
    <row r="209" spans="1:8" x14ac:dyDescent="0.25">
      <c r="A209" s="316" t="s">
        <v>593</v>
      </c>
      <c r="B209" s="317" t="s">
        <v>1482</v>
      </c>
      <c r="C209" s="318">
        <v>0.2</v>
      </c>
      <c r="D209" s="319" t="s">
        <v>1410</v>
      </c>
      <c r="E209" s="29"/>
      <c r="F209" s="29"/>
      <c r="G209" s="31"/>
      <c r="H209" s="31"/>
    </row>
    <row r="210" spans="1:8" x14ac:dyDescent="0.25">
      <c r="A210" s="316" t="s">
        <v>594</v>
      </c>
      <c r="B210" s="317" t="s">
        <v>1483</v>
      </c>
      <c r="C210" s="318">
        <v>0.2</v>
      </c>
      <c r="D210" s="319" t="s">
        <v>1408</v>
      </c>
      <c r="E210" s="29"/>
      <c r="F210" s="29"/>
      <c r="G210" s="31"/>
      <c r="H210" s="31"/>
    </row>
    <row r="211" spans="1:8" x14ac:dyDescent="0.25">
      <c r="A211" s="316" t="s">
        <v>701</v>
      </c>
      <c r="B211" s="317" t="s">
        <v>702</v>
      </c>
      <c r="C211" s="318">
        <v>0.2</v>
      </c>
      <c r="D211" s="319" t="s">
        <v>1411</v>
      </c>
      <c r="E211" s="29"/>
      <c r="F211" s="29"/>
      <c r="G211" s="31"/>
      <c r="H211" s="31"/>
    </row>
    <row r="212" spans="1:8" x14ac:dyDescent="0.25">
      <c r="A212" s="316" t="s">
        <v>1035</v>
      </c>
      <c r="B212" s="317" t="s">
        <v>1036</v>
      </c>
      <c r="C212" s="318">
        <v>0.2</v>
      </c>
      <c r="D212" s="319" t="s">
        <v>1408</v>
      </c>
      <c r="E212" s="29"/>
      <c r="F212" s="29"/>
      <c r="G212" s="31"/>
      <c r="H212" s="31"/>
    </row>
    <row r="213" spans="1:8" x14ac:dyDescent="0.25">
      <c r="A213" s="316" t="s">
        <v>595</v>
      </c>
      <c r="B213" s="317" t="s">
        <v>1150</v>
      </c>
      <c r="C213" s="318">
        <v>0.2</v>
      </c>
      <c r="D213" s="319" t="s">
        <v>1405</v>
      </c>
      <c r="E213" s="29"/>
      <c r="F213" s="29"/>
      <c r="G213" s="31"/>
      <c r="H213" s="31"/>
    </row>
    <row r="214" spans="1:8" x14ac:dyDescent="0.25">
      <c r="A214" s="316" t="s">
        <v>596</v>
      </c>
      <c r="B214" s="317" t="s">
        <v>597</v>
      </c>
      <c r="C214" s="318">
        <v>0.2</v>
      </c>
      <c r="D214" s="319" t="s">
        <v>1412</v>
      </c>
      <c r="E214" s="29"/>
      <c r="F214" s="29"/>
      <c r="G214" s="31"/>
      <c r="H214" s="31"/>
    </row>
    <row r="215" spans="1:8" x14ac:dyDescent="0.25">
      <c r="A215" s="316" t="s">
        <v>598</v>
      </c>
      <c r="B215" s="317" t="s">
        <v>599</v>
      </c>
      <c r="C215" s="318">
        <v>0.2</v>
      </c>
      <c r="D215" s="319" t="s">
        <v>1413</v>
      </c>
      <c r="E215" s="29"/>
      <c r="F215" s="29"/>
      <c r="G215" s="31"/>
      <c r="H215" s="31"/>
    </row>
    <row r="216" spans="1:8" x14ac:dyDescent="0.25">
      <c r="A216" s="316" t="s">
        <v>600</v>
      </c>
      <c r="B216" s="317" t="s">
        <v>1794</v>
      </c>
      <c r="C216" s="318">
        <v>0.2</v>
      </c>
      <c r="D216" s="319" t="s">
        <v>1412</v>
      </c>
      <c r="E216" s="29"/>
      <c r="F216" s="29"/>
      <c r="G216" s="31"/>
      <c r="H216" s="31"/>
    </row>
    <row r="217" spans="1:8" x14ac:dyDescent="0.25">
      <c r="A217" s="316" t="s">
        <v>601</v>
      </c>
      <c r="B217" s="317" t="s">
        <v>602</v>
      </c>
      <c r="C217" s="318">
        <v>0.2</v>
      </c>
      <c r="D217" s="319" t="s">
        <v>1407</v>
      </c>
      <c r="E217" s="29"/>
      <c r="F217" s="29"/>
      <c r="G217" s="31"/>
      <c r="H217" s="31"/>
    </row>
    <row r="218" spans="1:8" x14ac:dyDescent="0.25">
      <c r="A218" s="316" t="s">
        <v>1164</v>
      </c>
      <c r="B218" s="317" t="s">
        <v>1484</v>
      </c>
      <c r="C218" s="318">
        <v>0.2</v>
      </c>
      <c r="D218" s="319" t="s">
        <v>1410</v>
      </c>
      <c r="E218" s="29"/>
      <c r="F218" s="29"/>
      <c r="G218" s="31"/>
      <c r="H218" s="31"/>
    </row>
    <row r="219" spans="1:8" x14ac:dyDescent="0.25">
      <c r="A219" s="316" t="s">
        <v>1672</v>
      </c>
      <c r="B219" s="317" t="s">
        <v>1673</v>
      </c>
      <c r="C219" s="318">
        <v>0.2</v>
      </c>
      <c r="D219" s="319" t="s">
        <v>1408</v>
      </c>
      <c r="E219" s="29"/>
      <c r="F219" s="29"/>
      <c r="G219" s="31"/>
      <c r="H219" s="31"/>
    </row>
    <row r="220" spans="1:8" x14ac:dyDescent="0.25">
      <c r="A220" s="316" t="s">
        <v>703</v>
      </c>
      <c r="B220" s="317" t="s">
        <v>1485</v>
      </c>
      <c r="C220" s="318">
        <v>0.2</v>
      </c>
      <c r="D220" s="319" t="s">
        <v>1410</v>
      </c>
      <c r="E220" s="29"/>
      <c r="F220" s="29"/>
      <c r="G220" s="31"/>
      <c r="H220" s="31"/>
    </row>
    <row r="221" spans="1:8" x14ac:dyDescent="0.25">
      <c r="A221" s="316" t="s">
        <v>771</v>
      </c>
      <c r="B221" s="317" t="s">
        <v>772</v>
      </c>
      <c r="C221" s="318">
        <v>0.2</v>
      </c>
      <c r="D221" s="319" t="s">
        <v>1406</v>
      </c>
      <c r="E221" s="29"/>
      <c r="F221" s="29"/>
      <c r="G221" s="31"/>
      <c r="H221" s="31"/>
    </row>
    <row r="222" spans="1:8" x14ac:dyDescent="0.25">
      <c r="A222" s="316" t="s">
        <v>603</v>
      </c>
      <c r="B222" s="317" t="s">
        <v>604</v>
      </c>
      <c r="C222" s="318">
        <v>0.2</v>
      </c>
      <c r="D222" s="319" t="s">
        <v>1412</v>
      </c>
      <c r="E222" s="29"/>
      <c r="F222" s="29"/>
      <c r="G222" s="31"/>
      <c r="H222" s="31"/>
    </row>
    <row r="223" spans="1:8" x14ac:dyDescent="0.25">
      <c r="A223" s="316" t="s">
        <v>1123</v>
      </c>
      <c r="B223" s="317" t="s">
        <v>1486</v>
      </c>
      <c r="C223" s="318">
        <v>0.2</v>
      </c>
      <c r="D223" s="319" t="s">
        <v>1412</v>
      </c>
      <c r="E223" s="29"/>
      <c r="F223" s="29"/>
      <c r="G223" s="31"/>
      <c r="H223" s="31"/>
    </row>
    <row r="224" spans="1:8" x14ac:dyDescent="0.25">
      <c r="A224" s="316" t="s">
        <v>605</v>
      </c>
      <c r="B224" s="317" t="s">
        <v>606</v>
      </c>
      <c r="C224" s="318">
        <v>0.2</v>
      </c>
      <c r="D224" s="319" t="s">
        <v>1405</v>
      </c>
      <c r="E224" s="29"/>
      <c r="F224" s="29"/>
      <c r="G224" s="31"/>
      <c r="H224" s="31"/>
    </row>
    <row r="225" spans="1:8" x14ac:dyDescent="0.25">
      <c r="A225" s="316" t="s">
        <v>967</v>
      </c>
      <c r="B225" s="317" t="s">
        <v>1600</v>
      </c>
      <c r="C225" s="318">
        <v>0.2</v>
      </c>
      <c r="D225" s="319" t="s">
        <v>1410</v>
      </c>
      <c r="E225" s="29"/>
      <c r="F225" s="29"/>
      <c r="G225" s="31"/>
      <c r="H225" s="31"/>
    </row>
    <row r="226" spans="1:8" x14ac:dyDescent="0.25">
      <c r="A226" s="316" t="s">
        <v>607</v>
      </c>
      <c r="B226" s="317" t="s">
        <v>1487</v>
      </c>
      <c r="C226" s="318">
        <v>0.2</v>
      </c>
      <c r="D226" s="319" t="s">
        <v>1408</v>
      </c>
      <c r="E226" s="29"/>
      <c r="F226" s="29"/>
      <c r="G226" s="31"/>
      <c r="H226" s="31"/>
    </row>
    <row r="227" spans="1:8" x14ac:dyDescent="0.25">
      <c r="A227" s="316" t="s">
        <v>704</v>
      </c>
      <c r="B227" s="317" t="s">
        <v>705</v>
      </c>
      <c r="C227" s="318">
        <v>0.2</v>
      </c>
      <c r="D227" s="319" t="s">
        <v>1410</v>
      </c>
      <c r="E227" s="29"/>
      <c r="F227" s="29"/>
      <c r="G227" s="31"/>
      <c r="H227" s="31"/>
    </row>
    <row r="228" spans="1:8" x14ac:dyDescent="0.25">
      <c r="A228" s="316" t="s">
        <v>608</v>
      </c>
      <c r="B228" s="317" t="s">
        <v>1488</v>
      </c>
      <c r="C228" s="318">
        <v>0.2</v>
      </c>
      <c r="D228" s="319" t="s">
        <v>1412</v>
      </c>
      <c r="E228" s="29"/>
      <c r="F228" s="29"/>
      <c r="G228" s="31"/>
      <c r="H228" s="31"/>
    </row>
    <row r="229" spans="1:8" x14ac:dyDescent="0.25">
      <c r="A229" s="316" t="s">
        <v>706</v>
      </c>
      <c r="B229" s="317" t="s">
        <v>1489</v>
      </c>
      <c r="C229" s="318">
        <v>0.2</v>
      </c>
      <c r="D229" s="319" t="s">
        <v>1404</v>
      </c>
      <c r="E229" s="29"/>
      <c r="F229" s="29"/>
      <c r="G229" s="31"/>
      <c r="H229" s="31"/>
    </row>
    <row r="230" spans="1:8" x14ac:dyDescent="0.25">
      <c r="A230" s="316" t="s">
        <v>1169</v>
      </c>
      <c r="B230" s="317" t="s">
        <v>1602</v>
      </c>
      <c r="C230" s="318">
        <v>0.2</v>
      </c>
      <c r="D230" s="319" t="s">
        <v>1405</v>
      </c>
      <c r="E230" s="29"/>
      <c r="F230" s="29"/>
      <c r="G230" s="31"/>
      <c r="H230" s="31"/>
    </row>
    <row r="231" spans="1:8" x14ac:dyDescent="0.25">
      <c r="A231" s="316" t="s">
        <v>609</v>
      </c>
      <c r="B231" s="317" t="s">
        <v>1100</v>
      </c>
      <c r="C231" s="318">
        <v>0.2</v>
      </c>
      <c r="D231" s="319" t="s">
        <v>1405</v>
      </c>
      <c r="E231" s="29"/>
      <c r="F231" s="29"/>
      <c r="G231" s="31"/>
      <c r="H231" s="31"/>
    </row>
    <row r="232" spans="1:8" x14ac:dyDescent="0.25">
      <c r="A232" s="316" t="s">
        <v>610</v>
      </c>
      <c r="B232" s="317" t="s">
        <v>611</v>
      </c>
      <c r="C232" s="318">
        <v>0.2</v>
      </c>
      <c r="D232" s="319" t="s">
        <v>1404</v>
      </c>
      <c r="E232" s="29"/>
      <c r="F232" s="29"/>
      <c r="G232" s="31"/>
      <c r="H232" s="31"/>
    </row>
    <row r="233" spans="1:8" x14ac:dyDescent="0.25">
      <c r="A233" s="316" t="s">
        <v>707</v>
      </c>
      <c r="B233" s="317" t="s">
        <v>708</v>
      </c>
      <c r="C233" s="318">
        <v>0.2</v>
      </c>
      <c r="D233" s="319" t="s">
        <v>1405</v>
      </c>
      <c r="E233" s="29"/>
      <c r="F233" s="29"/>
      <c r="G233" s="31"/>
      <c r="H233" s="31"/>
    </row>
    <row r="234" spans="1:8" x14ac:dyDescent="0.25">
      <c r="A234" s="316" t="s">
        <v>612</v>
      </c>
      <c r="B234" s="317" t="s">
        <v>613</v>
      </c>
      <c r="C234" s="318">
        <v>0.2</v>
      </c>
      <c r="D234" s="319" t="s">
        <v>1405</v>
      </c>
      <c r="E234" s="29"/>
      <c r="F234" s="29"/>
      <c r="G234" s="31"/>
      <c r="H234" s="31"/>
    </row>
    <row r="235" spans="1:8" x14ac:dyDescent="0.25">
      <c r="A235" s="316" t="s">
        <v>614</v>
      </c>
      <c r="B235" s="317" t="s">
        <v>1490</v>
      </c>
      <c r="C235" s="318">
        <v>0.2</v>
      </c>
      <c r="D235" s="319" t="s">
        <v>1412</v>
      </c>
      <c r="E235" s="29"/>
      <c r="F235" s="29"/>
      <c r="G235" s="31"/>
      <c r="H235" s="31"/>
    </row>
    <row r="236" spans="1:8" x14ac:dyDescent="0.25">
      <c r="A236" s="316" t="s">
        <v>709</v>
      </c>
      <c r="B236" s="317" t="s">
        <v>710</v>
      </c>
      <c r="C236" s="318">
        <v>0.2</v>
      </c>
      <c r="D236" s="319" t="s">
        <v>1409</v>
      </c>
      <c r="E236" s="29"/>
      <c r="F236" s="29"/>
      <c r="G236" s="31"/>
      <c r="H236" s="31"/>
    </row>
    <row r="237" spans="1:8" x14ac:dyDescent="0.25">
      <c r="A237" s="316" t="s">
        <v>711</v>
      </c>
      <c r="B237" s="317" t="s">
        <v>1491</v>
      </c>
      <c r="C237" s="318">
        <v>0.2</v>
      </c>
      <c r="D237" s="319" t="s">
        <v>1410</v>
      </c>
      <c r="E237" s="29"/>
      <c r="F237" s="29"/>
      <c r="G237" s="31"/>
      <c r="H237" s="31"/>
    </row>
    <row r="238" spans="1:8" x14ac:dyDescent="0.25">
      <c r="A238" s="316" t="s">
        <v>615</v>
      </c>
      <c r="B238" s="317" t="s">
        <v>1492</v>
      </c>
      <c r="C238" s="318">
        <v>0.2</v>
      </c>
      <c r="D238" s="319" t="s">
        <v>1405</v>
      </c>
      <c r="E238" s="29"/>
      <c r="F238" s="29"/>
      <c r="G238" s="31"/>
      <c r="H238" s="31"/>
    </row>
    <row r="239" spans="1:8" x14ac:dyDescent="0.25">
      <c r="A239" s="316" t="s">
        <v>712</v>
      </c>
      <c r="B239" s="317" t="s">
        <v>713</v>
      </c>
      <c r="C239" s="318">
        <v>0.2</v>
      </c>
      <c r="D239" s="319" t="s">
        <v>1406</v>
      </c>
      <c r="E239" s="29"/>
      <c r="F239" s="29"/>
      <c r="G239" s="31"/>
      <c r="H239" s="31"/>
    </row>
    <row r="240" spans="1:8" x14ac:dyDescent="0.25">
      <c r="A240" s="316" t="s">
        <v>616</v>
      </c>
      <c r="B240" s="317" t="s">
        <v>617</v>
      </c>
      <c r="C240" s="318">
        <v>0.2</v>
      </c>
      <c r="D240" s="319" t="s">
        <v>1408</v>
      </c>
      <c r="E240" s="29"/>
      <c r="F240" s="29"/>
      <c r="G240" s="31"/>
      <c r="H240" s="31"/>
    </row>
    <row r="241" spans="1:8" x14ac:dyDescent="0.25">
      <c r="A241" s="316" t="s">
        <v>618</v>
      </c>
      <c r="B241" s="317" t="s">
        <v>1493</v>
      </c>
      <c r="C241" s="318">
        <v>0.2</v>
      </c>
      <c r="D241" s="319" t="s">
        <v>1414</v>
      </c>
      <c r="E241" s="29"/>
      <c r="F241" s="29"/>
      <c r="G241" s="31"/>
      <c r="H241" s="31"/>
    </row>
    <row r="242" spans="1:8" x14ac:dyDescent="0.25">
      <c r="A242" s="316" t="s">
        <v>619</v>
      </c>
      <c r="B242" s="317" t="s">
        <v>1494</v>
      </c>
      <c r="C242" s="318">
        <v>0.2</v>
      </c>
      <c r="D242" s="319" t="s">
        <v>1412</v>
      </c>
      <c r="E242" s="29"/>
      <c r="F242" s="29"/>
      <c r="G242" s="31"/>
      <c r="H242" s="31"/>
    </row>
    <row r="243" spans="1:8" x14ac:dyDescent="0.25">
      <c r="A243" s="316" t="s">
        <v>714</v>
      </c>
      <c r="B243" s="317" t="s">
        <v>1495</v>
      </c>
      <c r="C243" s="318">
        <v>0.2</v>
      </c>
      <c r="D243" s="319" t="s">
        <v>1412</v>
      </c>
      <c r="E243" s="29"/>
      <c r="F243" s="29"/>
      <c r="G243" s="31"/>
      <c r="H243" s="31"/>
    </row>
    <row r="244" spans="1:8" x14ac:dyDescent="0.25">
      <c r="A244" s="316" t="s">
        <v>715</v>
      </c>
      <c r="B244" s="317" t="s">
        <v>1496</v>
      </c>
      <c r="C244" s="318">
        <v>0.2</v>
      </c>
      <c r="D244" s="319" t="s">
        <v>1404</v>
      </c>
      <c r="E244" s="29"/>
      <c r="F244" s="29"/>
      <c r="G244" s="31"/>
      <c r="H244" s="31"/>
    </row>
    <row r="245" spans="1:8" x14ac:dyDescent="0.25">
      <c r="A245" s="316" t="s">
        <v>620</v>
      </c>
      <c r="B245" s="317" t="s">
        <v>621</v>
      </c>
      <c r="C245" s="318">
        <v>0.2</v>
      </c>
      <c r="D245" s="319" t="s">
        <v>1412</v>
      </c>
      <c r="E245" s="29"/>
      <c r="F245" s="29"/>
      <c r="G245" s="31"/>
      <c r="H245" s="31"/>
    </row>
    <row r="246" spans="1:8" x14ac:dyDescent="0.25">
      <c r="A246" s="316" t="s">
        <v>716</v>
      </c>
      <c r="B246" s="317" t="s">
        <v>717</v>
      </c>
      <c r="C246" s="318">
        <v>0.2</v>
      </c>
      <c r="D246" s="319" t="s">
        <v>1406</v>
      </c>
      <c r="E246" s="29"/>
      <c r="F246" s="29"/>
      <c r="G246" s="31"/>
      <c r="H246" s="31"/>
    </row>
    <row r="247" spans="1:8" x14ac:dyDescent="0.25">
      <c r="A247" s="316" t="s">
        <v>1334</v>
      </c>
      <c r="B247" s="317" t="s">
        <v>1497</v>
      </c>
      <c r="C247" s="318">
        <v>0.2</v>
      </c>
      <c r="D247" s="319" t="s">
        <v>1405</v>
      </c>
      <c r="E247" s="29"/>
      <c r="F247" s="29"/>
      <c r="G247" s="31"/>
      <c r="H247" s="31"/>
    </row>
    <row r="248" spans="1:8" x14ac:dyDescent="0.25">
      <c r="A248" s="316" t="s">
        <v>1170</v>
      </c>
      <c r="B248" s="317" t="s">
        <v>1498</v>
      </c>
      <c r="C248" s="318">
        <v>0.2</v>
      </c>
      <c r="D248" s="319" t="s">
        <v>1405</v>
      </c>
      <c r="E248" s="29"/>
      <c r="F248" s="29"/>
      <c r="G248" s="31"/>
      <c r="H248" s="31"/>
    </row>
    <row r="249" spans="1:8" x14ac:dyDescent="0.25">
      <c r="A249" s="316" t="s">
        <v>858</v>
      </c>
      <c r="B249" s="317" t="s">
        <v>1499</v>
      </c>
      <c r="C249" s="318">
        <v>0.2</v>
      </c>
      <c r="D249" s="319" t="s">
        <v>1406</v>
      </c>
      <c r="E249" s="29"/>
      <c r="F249" s="29"/>
      <c r="G249" s="31"/>
      <c r="H249" s="31"/>
    </row>
    <row r="250" spans="1:8" x14ac:dyDescent="0.25">
      <c r="A250" s="316" t="s">
        <v>856</v>
      </c>
      <c r="B250" s="317" t="s">
        <v>1500</v>
      </c>
      <c r="C250" s="318">
        <v>0.2</v>
      </c>
      <c r="D250" s="319" t="s">
        <v>1406</v>
      </c>
      <c r="E250" s="29"/>
      <c r="F250" s="29"/>
      <c r="G250" s="31"/>
      <c r="H250" s="31"/>
    </row>
    <row r="251" spans="1:8" x14ac:dyDescent="0.25">
      <c r="A251" s="316" t="s">
        <v>1246</v>
      </c>
      <c r="B251" s="317" t="s">
        <v>1605</v>
      </c>
      <c r="C251" s="318">
        <v>0.2</v>
      </c>
      <c r="D251" s="319" t="s">
        <v>1405</v>
      </c>
      <c r="E251" s="29"/>
      <c r="F251" s="29"/>
      <c r="G251" s="31"/>
      <c r="H251" s="31"/>
    </row>
    <row r="252" spans="1:8" x14ac:dyDescent="0.25">
      <c r="A252" s="316" t="s">
        <v>718</v>
      </c>
      <c r="B252" s="317" t="s">
        <v>1501</v>
      </c>
      <c r="C252" s="318">
        <v>0.2</v>
      </c>
      <c r="D252" s="319" t="s">
        <v>1406</v>
      </c>
      <c r="E252" s="29"/>
      <c r="F252" s="29"/>
      <c r="G252" s="31"/>
      <c r="H252" s="31"/>
    </row>
    <row r="253" spans="1:8" x14ac:dyDescent="0.25">
      <c r="A253" s="316" t="s">
        <v>1167</v>
      </c>
      <c r="B253" s="317" t="s">
        <v>1502</v>
      </c>
      <c r="C253" s="318">
        <v>0.2</v>
      </c>
      <c r="D253" s="319" t="s">
        <v>1406</v>
      </c>
      <c r="E253" s="29"/>
      <c r="F253" s="29"/>
      <c r="G253" s="31"/>
      <c r="H253" s="31"/>
    </row>
    <row r="254" spans="1:8" x14ac:dyDescent="0.25">
      <c r="A254" s="316" t="s">
        <v>776</v>
      </c>
      <c r="B254" s="317" t="s">
        <v>777</v>
      </c>
      <c r="C254" s="318">
        <v>0.2</v>
      </c>
      <c r="D254" s="319" t="s">
        <v>1414</v>
      </c>
      <c r="E254" s="29"/>
      <c r="F254" s="29"/>
      <c r="G254" s="31"/>
      <c r="H254" s="31"/>
    </row>
    <row r="255" spans="1:8" x14ac:dyDescent="0.25">
      <c r="A255" s="316" t="s">
        <v>622</v>
      </c>
      <c r="B255" s="317" t="s">
        <v>623</v>
      </c>
      <c r="C255" s="318">
        <v>0.2</v>
      </c>
      <c r="D255" s="319" t="s">
        <v>1413</v>
      </c>
      <c r="E255" s="29"/>
      <c r="F255" s="29"/>
      <c r="G255" s="31"/>
      <c r="H255" s="31"/>
    </row>
    <row r="256" spans="1:8" x14ac:dyDescent="0.25">
      <c r="A256" s="316" t="s">
        <v>1101</v>
      </c>
      <c r="B256" s="317" t="s">
        <v>1503</v>
      </c>
      <c r="C256" s="318">
        <v>0.2</v>
      </c>
      <c r="D256" s="319" t="s">
        <v>1404</v>
      </c>
      <c r="E256" s="29"/>
      <c r="F256" s="29"/>
      <c r="G256" s="31"/>
      <c r="H256" s="31"/>
    </row>
    <row r="257" spans="1:8" x14ac:dyDescent="0.25">
      <c r="A257" s="316" t="s">
        <v>624</v>
      </c>
      <c r="B257" s="317" t="s">
        <v>1504</v>
      </c>
      <c r="C257" s="318">
        <v>0.2</v>
      </c>
      <c r="D257" s="319" t="s">
        <v>1408</v>
      </c>
      <c r="E257" s="29"/>
      <c r="F257" s="29"/>
      <c r="G257" s="31"/>
      <c r="H257" s="31"/>
    </row>
    <row r="258" spans="1:8" x14ac:dyDescent="0.25">
      <c r="A258" s="316" t="s">
        <v>1104</v>
      </c>
      <c r="B258" s="317" t="s">
        <v>1607</v>
      </c>
      <c r="C258" s="318">
        <v>0.2</v>
      </c>
      <c r="D258" s="319" t="s">
        <v>1406</v>
      </c>
      <c r="E258" s="29"/>
      <c r="F258" s="29"/>
      <c r="G258" s="31"/>
      <c r="H258" s="31"/>
    </row>
    <row r="259" spans="1:8" x14ac:dyDescent="0.25">
      <c r="A259" s="316" t="s">
        <v>719</v>
      </c>
      <c r="B259" s="317" t="s">
        <v>1505</v>
      </c>
      <c r="C259" s="318">
        <v>0.2</v>
      </c>
      <c r="D259" s="319" t="s">
        <v>1406</v>
      </c>
      <c r="E259" s="29"/>
      <c r="F259" s="29"/>
      <c r="G259" s="31"/>
      <c r="H259" s="31"/>
    </row>
    <row r="260" spans="1:8" x14ac:dyDescent="0.25">
      <c r="A260" s="316" t="s">
        <v>1335</v>
      </c>
      <c r="B260" s="317" t="s">
        <v>1506</v>
      </c>
      <c r="C260" s="318">
        <v>0.2</v>
      </c>
      <c r="D260" s="319" t="s">
        <v>1405</v>
      </c>
      <c r="E260" s="29"/>
      <c r="F260" s="29"/>
      <c r="G260" s="31"/>
      <c r="H260" s="31"/>
    </row>
    <row r="261" spans="1:8" x14ac:dyDescent="0.25">
      <c r="A261" s="316" t="s">
        <v>625</v>
      </c>
      <c r="B261" s="317" t="s">
        <v>626</v>
      </c>
      <c r="C261" s="318">
        <v>0.2</v>
      </c>
      <c r="D261" s="319" t="s">
        <v>1413</v>
      </c>
      <c r="E261" s="29"/>
      <c r="F261" s="29"/>
      <c r="G261" s="31"/>
      <c r="H261" s="31"/>
    </row>
    <row r="262" spans="1:8" x14ac:dyDescent="0.25">
      <c r="A262" s="316" t="s">
        <v>627</v>
      </c>
      <c r="B262" s="317" t="s">
        <v>628</v>
      </c>
      <c r="C262" s="318">
        <v>0.2</v>
      </c>
      <c r="D262" s="319" t="s">
        <v>1405</v>
      </c>
      <c r="E262" s="29"/>
      <c r="F262" s="29"/>
      <c r="G262" s="31"/>
      <c r="H262" s="31"/>
    </row>
    <row r="263" spans="1:8" x14ac:dyDescent="0.25">
      <c r="A263" s="316" t="s">
        <v>720</v>
      </c>
      <c r="B263" s="317" t="s">
        <v>1507</v>
      </c>
      <c r="C263" s="318">
        <v>0.2</v>
      </c>
      <c r="D263" s="319" t="s">
        <v>1410</v>
      </c>
      <c r="E263" s="29"/>
      <c r="F263" s="29"/>
      <c r="G263" s="31"/>
      <c r="H263" s="31"/>
    </row>
    <row r="264" spans="1:8" x14ac:dyDescent="0.25">
      <c r="A264" s="316" t="s">
        <v>721</v>
      </c>
      <c r="B264" s="317" t="s">
        <v>1509</v>
      </c>
      <c r="C264" s="318">
        <v>0.2</v>
      </c>
      <c r="D264" s="319" t="s">
        <v>1408</v>
      </c>
      <c r="E264" s="29"/>
      <c r="F264" s="29"/>
      <c r="G264" s="31"/>
      <c r="H264" s="31"/>
    </row>
    <row r="265" spans="1:8" x14ac:dyDescent="0.25">
      <c r="A265" s="316" t="s">
        <v>1674</v>
      </c>
      <c r="B265" s="317" t="s">
        <v>1675</v>
      </c>
      <c r="C265" s="318">
        <v>0.2</v>
      </c>
      <c r="D265" s="319" t="s">
        <v>1405</v>
      </c>
      <c r="E265" s="29"/>
      <c r="F265" s="29"/>
      <c r="G265" s="31"/>
      <c r="H265" s="31"/>
    </row>
    <row r="266" spans="1:8" x14ac:dyDescent="0.25">
      <c r="A266" s="316" t="s">
        <v>1341</v>
      </c>
      <c r="B266" s="317" t="s">
        <v>1608</v>
      </c>
      <c r="C266" s="318">
        <v>0.2</v>
      </c>
      <c r="D266" s="319" t="s">
        <v>1408</v>
      </c>
      <c r="E266" s="29"/>
      <c r="F266" s="29"/>
      <c r="G266" s="31"/>
      <c r="H266" s="31"/>
    </row>
    <row r="267" spans="1:8" x14ac:dyDescent="0.25">
      <c r="A267" s="316" t="s">
        <v>1239</v>
      </c>
      <c r="B267" s="317" t="s">
        <v>1240</v>
      </c>
      <c r="C267" s="318">
        <v>0.2</v>
      </c>
      <c r="D267" s="319" t="s">
        <v>1411</v>
      </c>
      <c r="E267" s="29"/>
      <c r="F267" s="29"/>
      <c r="G267" s="31"/>
      <c r="H267" s="31"/>
    </row>
    <row r="268" spans="1:8" x14ac:dyDescent="0.25">
      <c r="A268" s="316" t="s">
        <v>1241</v>
      </c>
      <c r="B268" s="317" t="s">
        <v>1609</v>
      </c>
      <c r="C268" s="318">
        <v>0.2</v>
      </c>
      <c r="D268" s="319" t="s">
        <v>1405</v>
      </c>
      <c r="E268" s="29"/>
      <c r="F268" s="29"/>
      <c r="G268" s="31"/>
      <c r="H268" s="31"/>
    </row>
    <row r="269" spans="1:8" x14ac:dyDescent="0.25">
      <c r="A269" s="316" t="s">
        <v>966</v>
      </c>
      <c r="B269" s="317" t="s">
        <v>1510</v>
      </c>
      <c r="C269" s="318">
        <v>0.2</v>
      </c>
      <c r="D269" s="319" t="s">
        <v>1414</v>
      </c>
      <c r="E269" s="29"/>
      <c r="F269" s="29"/>
      <c r="G269" s="31"/>
      <c r="H269" s="31"/>
    </row>
    <row r="270" spans="1:8" x14ac:dyDescent="0.25">
      <c r="A270" s="316" t="s">
        <v>629</v>
      </c>
      <c r="B270" s="317" t="s">
        <v>1511</v>
      </c>
      <c r="C270" s="318">
        <v>0.2</v>
      </c>
      <c r="D270" s="319" t="s">
        <v>1410</v>
      </c>
      <c r="E270" s="29"/>
      <c r="F270" s="29"/>
      <c r="G270" s="31"/>
      <c r="H270" s="31"/>
    </row>
    <row r="271" spans="1:8" x14ac:dyDescent="0.25">
      <c r="A271" s="316" t="s">
        <v>630</v>
      </c>
      <c r="B271" s="317" t="s">
        <v>631</v>
      </c>
      <c r="C271" s="318">
        <v>0.2</v>
      </c>
      <c r="D271" s="319" t="s">
        <v>1408</v>
      </c>
      <c r="E271" s="29"/>
      <c r="F271" s="29"/>
      <c r="G271" s="31"/>
      <c r="H271" s="31"/>
    </row>
    <row r="272" spans="1:8" x14ac:dyDescent="0.25">
      <c r="A272" s="316" t="s">
        <v>1270</v>
      </c>
      <c r="B272" s="317" t="s">
        <v>1512</v>
      </c>
      <c r="C272" s="318">
        <v>0.2</v>
      </c>
      <c r="D272" s="319" t="s">
        <v>1405</v>
      </c>
      <c r="E272" s="29"/>
      <c r="F272" s="29"/>
      <c r="G272" s="31"/>
      <c r="H272" s="31"/>
    </row>
    <row r="273" spans="1:8" x14ac:dyDescent="0.25">
      <c r="A273" s="316" t="s">
        <v>1171</v>
      </c>
      <c r="B273" s="317" t="s">
        <v>1172</v>
      </c>
      <c r="C273" s="318">
        <v>0.2</v>
      </c>
      <c r="D273" s="319" t="s">
        <v>1411</v>
      </c>
      <c r="E273" s="29"/>
      <c r="F273" s="29"/>
      <c r="G273" s="31"/>
      <c r="H273" s="31"/>
    </row>
    <row r="274" spans="1:8" x14ac:dyDescent="0.25">
      <c r="A274" s="316" t="s">
        <v>632</v>
      </c>
      <c r="B274" s="317" t="s">
        <v>897</v>
      </c>
      <c r="C274" s="318">
        <v>0.2</v>
      </c>
      <c r="D274" s="319" t="s">
        <v>1406</v>
      </c>
      <c r="E274" s="29"/>
      <c r="F274" s="29"/>
      <c r="G274" s="31"/>
      <c r="H274" s="31"/>
    </row>
    <row r="275" spans="1:8" x14ac:dyDescent="0.25">
      <c r="A275" s="316" t="s">
        <v>1818</v>
      </c>
      <c r="B275" s="317" t="s">
        <v>1819</v>
      </c>
      <c r="C275" s="318">
        <v>0.2</v>
      </c>
      <c r="D275" s="319" t="s">
        <v>1413</v>
      </c>
      <c r="E275" s="29"/>
      <c r="F275" s="29"/>
      <c r="G275" s="31"/>
      <c r="H275" s="31"/>
    </row>
    <row r="276" spans="1:8" x14ac:dyDescent="0.25">
      <c r="A276" s="316" t="s">
        <v>1415</v>
      </c>
      <c r="B276" s="317" t="s">
        <v>1513</v>
      </c>
      <c r="C276" s="318">
        <v>0.2</v>
      </c>
      <c r="D276" s="319" t="s">
        <v>1404</v>
      </c>
      <c r="E276" s="29"/>
      <c r="F276" s="29"/>
      <c r="G276" s="31"/>
      <c r="H276" s="31"/>
    </row>
    <row r="277" spans="1:8" x14ac:dyDescent="0.25">
      <c r="A277" s="316" t="s">
        <v>778</v>
      </c>
      <c r="B277" s="317" t="s">
        <v>779</v>
      </c>
      <c r="C277" s="318">
        <v>0.2</v>
      </c>
      <c r="D277" s="319" t="s">
        <v>1404</v>
      </c>
      <c r="E277" s="29"/>
      <c r="F277" s="29"/>
      <c r="G277" s="31"/>
      <c r="H277" s="31"/>
    </row>
    <row r="278" spans="1:8" x14ac:dyDescent="0.25">
      <c r="A278" s="316" t="s">
        <v>723</v>
      </c>
      <c r="B278" s="317" t="s">
        <v>1514</v>
      </c>
      <c r="C278" s="318">
        <v>0.2</v>
      </c>
      <c r="D278" s="319" t="s">
        <v>1405</v>
      </c>
      <c r="E278" s="29"/>
      <c r="F278" s="29"/>
      <c r="G278" s="31"/>
      <c r="H278" s="31"/>
    </row>
    <row r="279" spans="1:8" x14ac:dyDescent="0.25">
      <c r="A279" s="316" t="s">
        <v>1242</v>
      </c>
      <c r="B279" s="317" t="s">
        <v>1740</v>
      </c>
      <c r="C279" s="318">
        <v>0.2</v>
      </c>
      <c r="D279" s="319" t="s">
        <v>1414</v>
      </c>
      <c r="E279" s="29"/>
      <c r="F279" s="29"/>
      <c r="G279" s="31"/>
      <c r="H279" s="31"/>
    </row>
    <row r="280" spans="1:8" x14ac:dyDescent="0.25">
      <c r="A280" s="316" t="s">
        <v>724</v>
      </c>
      <c r="B280" s="317" t="s">
        <v>1515</v>
      </c>
      <c r="C280" s="318">
        <v>0.2</v>
      </c>
      <c r="D280" s="319" t="s">
        <v>1408</v>
      </c>
      <c r="E280" s="29"/>
      <c r="F280" s="29"/>
      <c r="G280" s="31"/>
      <c r="H280" s="31"/>
    </row>
    <row r="281" spans="1:8" x14ac:dyDescent="0.25">
      <c r="A281" s="316" t="s">
        <v>633</v>
      </c>
      <c r="B281" s="317" t="s">
        <v>1516</v>
      </c>
      <c r="C281" s="318">
        <v>0.2</v>
      </c>
      <c r="D281" s="319" t="s">
        <v>1410</v>
      </c>
      <c r="E281" s="29"/>
      <c r="F281" s="29"/>
      <c r="G281" s="31"/>
      <c r="H281" s="31"/>
    </row>
    <row r="282" spans="1:8" x14ac:dyDescent="0.25">
      <c r="A282" s="316" t="s">
        <v>634</v>
      </c>
      <c r="B282" s="317" t="s">
        <v>1517</v>
      </c>
      <c r="C282" s="318">
        <v>0.2</v>
      </c>
      <c r="D282" s="319" t="s">
        <v>1405</v>
      </c>
      <c r="E282" s="29"/>
      <c r="F282" s="29"/>
      <c r="G282" s="31"/>
      <c r="H282" s="31"/>
    </row>
    <row r="283" spans="1:8" x14ac:dyDescent="0.25">
      <c r="A283" s="316" t="s">
        <v>725</v>
      </c>
      <c r="B283" s="317" t="s">
        <v>1518</v>
      </c>
      <c r="C283" s="318">
        <v>0.2</v>
      </c>
      <c r="D283" s="319" t="s">
        <v>1413</v>
      </c>
      <c r="E283" s="29"/>
      <c r="F283" s="29"/>
      <c r="G283" s="31"/>
      <c r="H283" s="31"/>
    </row>
    <row r="284" spans="1:8" x14ac:dyDescent="0.25">
      <c r="A284" s="316" t="s">
        <v>635</v>
      </c>
      <c r="B284" s="317" t="s">
        <v>636</v>
      </c>
      <c r="C284" s="318">
        <v>0.2</v>
      </c>
      <c r="D284" s="319" t="s">
        <v>1406</v>
      </c>
      <c r="E284" s="29"/>
      <c r="F284" s="29"/>
      <c r="G284" s="31"/>
      <c r="H284" s="31"/>
    </row>
    <row r="285" spans="1:8" x14ac:dyDescent="0.25">
      <c r="A285" s="316" t="s">
        <v>637</v>
      </c>
      <c r="B285" s="317" t="s">
        <v>638</v>
      </c>
      <c r="C285" s="318">
        <v>0.2</v>
      </c>
      <c r="D285" s="319" t="s">
        <v>1404</v>
      </c>
      <c r="E285" s="29"/>
      <c r="F285" s="29"/>
      <c r="G285" s="31"/>
      <c r="H285" s="31"/>
    </row>
    <row r="286" spans="1:8" x14ac:dyDescent="0.25">
      <c r="A286" s="316" t="s">
        <v>781</v>
      </c>
      <c r="B286" s="317" t="s">
        <v>1612</v>
      </c>
      <c r="C286" s="318">
        <v>0.2</v>
      </c>
      <c r="D286" s="319" t="s">
        <v>1405</v>
      </c>
      <c r="E286" s="29"/>
      <c r="F286" s="29"/>
      <c r="G286" s="31"/>
      <c r="H286" s="31"/>
    </row>
    <row r="287" spans="1:8" x14ac:dyDescent="0.25">
      <c r="A287" s="316" t="s">
        <v>728</v>
      </c>
      <c r="B287" s="317" t="s">
        <v>1519</v>
      </c>
      <c r="C287" s="318">
        <v>0.2</v>
      </c>
      <c r="D287" s="319" t="s">
        <v>1406</v>
      </c>
      <c r="E287" s="29"/>
      <c r="F287" s="29"/>
      <c r="G287" s="31"/>
      <c r="H287" s="31"/>
    </row>
    <row r="288" spans="1:8" x14ac:dyDescent="0.25">
      <c r="A288" s="316" t="s">
        <v>639</v>
      </c>
      <c r="B288" s="317" t="s">
        <v>640</v>
      </c>
      <c r="C288" s="318">
        <v>0.2</v>
      </c>
      <c r="D288" s="319" t="s">
        <v>1406</v>
      </c>
      <c r="E288" s="29"/>
      <c r="F288" s="29"/>
      <c r="G288" s="31"/>
      <c r="H288" s="31"/>
    </row>
    <row r="289" spans="1:8" x14ac:dyDescent="0.25">
      <c r="A289" s="316" t="s">
        <v>729</v>
      </c>
      <c r="B289" s="317" t="s">
        <v>1613</v>
      </c>
      <c r="C289" s="318">
        <v>0.2</v>
      </c>
      <c r="D289" s="319" t="s">
        <v>1410</v>
      </c>
      <c r="E289" s="29"/>
      <c r="F289" s="29"/>
      <c r="G289" s="31"/>
      <c r="H289" s="31"/>
    </row>
    <row r="290" spans="1:8" x14ac:dyDescent="0.25">
      <c r="A290" s="316" t="s">
        <v>1615</v>
      </c>
      <c r="B290" s="317" t="s">
        <v>1616</v>
      </c>
      <c r="C290" s="318">
        <v>0.2</v>
      </c>
      <c r="D290" s="319" t="s">
        <v>1406</v>
      </c>
      <c r="E290" s="29"/>
      <c r="F290" s="29"/>
      <c r="G290" s="31"/>
      <c r="H290" s="31"/>
    </row>
    <row r="291" spans="1:8" x14ac:dyDescent="0.25">
      <c r="A291" s="316" t="s">
        <v>1103</v>
      </c>
      <c r="B291" s="317" t="s">
        <v>1520</v>
      </c>
      <c r="C291" s="318">
        <v>0.2</v>
      </c>
      <c r="D291" s="319" t="s">
        <v>1413</v>
      </c>
      <c r="E291" s="29"/>
      <c r="F291" s="29"/>
      <c r="G291" s="31"/>
      <c r="H291" s="31"/>
    </row>
    <row r="292" spans="1:8" x14ac:dyDescent="0.25">
      <c r="A292" s="316" t="s">
        <v>931</v>
      </c>
      <c r="B292" s="317" t="s">
        <v>1521</v>
      </c>
      <c r="C292" s="318">
        <v>0.2</v>
      </c>
      <c r="D292" s="319" t="s">
        <v>1412</v>
      </c>
      <c r="E292" s="29"/>
      <c r="F292" s="29"/>
      <c r="G292" s="31"/>
      <c r="H292" s="31"/>
    </row>
    <row r="293" spans="1:8" x14ac:dyDescent="0.25">
      <c r="A293" s="316" t="s">
        <v>641</v>
      </c>
      <c r="B293" s="317" t="s">
        <v>1522</v>
      </c>
      <c r="C293" s="318">
        <v>0.2</v>
      </c>
      <c r="D293" s="319" t="s">
        <v>1410</v>
      </c>
      <c r="E293" s="29"/>
      <c r="F293" s="29"/>
      <c r="G293" s="31"/>
      <c r="H293" s="31"/>
    </row>
    <row r="294" spans="1:8" x14ac:dyDescent="0.25">
      <c r="A294" s="316" t="s">
        <v>642</v>
      </c>
      <c r="B294" s="317" t="s">
        <v>1523</v>
      </c>
      <c r="C294" s="318">
        <v>0.2</v>
      </c>
      <c r="D294" s="319" t="s">
        <v>1412</v>
      </c>
      <c r="E294" s="29"/>
      <c r="F294" s="29"/>
      <c r="G294" s="31"/>
      <c r="H294" s="31"/>
    </row>
    <row r="295" spans="1:8" x14ac:dyDescent="0.25">
      <c r="A295" s="316" t="s">
        <v>784</v>
      </c>
      <c r="B295" s="317" t="s">
        <v>1524</v>
      </c>
      <c r="C295" s="318">
        <v>0.2</v>
      </c>
      <c r="D295" s="319" t="s">
        <v>1410</v>
      </c>
      <c r="E295" s="29"/>
      <c r="F295" s="29"/>
      <c r="G295" s="31"/>
      <c r="H295" s="31"/>
    </row>
    <row r="296" spans="1:8" x14ac:dyDescent="0.25">
      <c r="A296" s="316" t="s">
        <v>643</v>
      </c>
      <c r="B296" s="317" t="s">
        <v>1659</v>
      </c>
      <c r="C296" s="318">
        <v>0.2</v>
      </c>
      <c r="D296" s="319" t="s">
        <v>1412</v>
      </c>
      <c r="E296" s="29"/>
      <c r="F296" s="29"/>
      <c r="G296" s="31"/>
      <c r="H296" s="31"/>
    </row>
    <row r="297" spans="1:8" x14ac:dyDescent="0.25">
      <c r="A297" s="316" t="s">
        <v>731</v>
      </c>
      <c r="B297" s="317" t="s">
        <v>1190</v>
      </c>
      <c r="C297" s="318">
        <v>0.2</v>
      </c>
      <c r="D297" s="319" t="s">
        <v>1405</v>
      </c>
      <c r="E297" s="29"/>
      <c r="F297" s="29"/>
      <c r="G297" s="31"/>
      <c r="H297" s="31"/>
    </row>
    <row r="298" spans="1:8" x14ac:dyDescent="0.25">
      <c r="A298" s="316" t="s">
        <v>644</v>
      </c>
      <c r="B298" s="317" t="s">
        <v>1525</v>
      </c>
      <c r="C298" s="318">
        <v>0.2</v>
      </c>
      <c r="D298" s="319" t="s">
        <v>1405</v>
      </c>
      <c r="E298" s="29"/>
      <c r="F298" s="29"/>
      <c r="G298" s="31"/>
      <c r="H298" s="31"/>
    </row>
    <row r="299" spans="1:8" x14ac:dyDescent="0.25">
      <c r="A299" s="316" t="s">
        <v>932</v>
      </c>
      <c r="B299" s="317" t="s">
        <v>933</v>
      </c>
      <c r="C299" s="318">
        <v>0.2</v>
      </c>
      <c r="D299" s="319" t="s">
        <v>1405</v>
      </c>
      <c r="E299" s="29"/>
      <c r="F299" s="29"/>
      <c r="G299" s="31"/>
      <c r="H299" s="31"/>
    </row>
    <row r="300" spans="1:8" x14ac:dyDescent="0.25">
      <c r="A300" s="316" t="s">
        <v>787</v>
      </c>
      <c r="B300" s="317" t="s">
        <v>1528</v>
      </c>
      <c r="C300" s="318">
        <v>0.2</v>
      </c>
      <c r="D300" s="319" t="s">
        <v>1406</v>
      </c>
      <c r="E300" s="29"/>
      <c r="F300" s="29"/>
      <c r="G300" s="31"/>
      <c r="H300" s="31"/>
    </row>
    <row r="301" spans="1:8" x14ac:dyDescent="0.25">
      <c r="A301" s="316" t="s">
        <v>855</v>
      </c>
      <c r="B301" s="317" t="s">
        <v>1529</v>
      </c>
      <c r="C301" s="318">
        <v>0.2</v>
      </c>
      <c r="D301" s="319" t="s">
        <v>1404</v>
      </c>
      <c r="E301" s="29"/>
      <c r="F301" s="29"/>
      <c r="G301" s="31"/>
      <c r="H301" s="31"/>
    </row>
    <row r="302" spans="1:8" x14ac:dyDescent="0.25">
      <c r="A302" s="316" t="s">
        <v>732</v>
      </c>
      <c r="B302" s="317" t="s">
        <v>733</v>
      </c>
      <c r="C302" s="318">
        <v>0.2</v>
      </c>
      <c r="D302" s="319" t="s">
        <v>1408</v>
      </c>
      <c r="E302" s="29"/>
      <c r="F302" s="29"/>
      <c r="G302" s="31"/>
      <c r="H302" s="31"/>
    </row>
    <row r="303" spans="1:8" x14ac:dyDescent="0.25">
      <c r="A303" s="316" t="s">
        <v>645</v>
      </c>
      <c r="B303" s="317" t="s">
        <v>1530</v>
      </c>
      <c r="C303" s="318">
        <v>0.2</v>
      </c>
      <c r="D303" s="319" t="s">
        <v>1405</v>
      </c>
      <c r="E303" s="29"/>
      <c r="F303" s="29"/>
      <c r="G303" s="31"/>
      <c r="H303" s="31"/>
    </row>
    <row r="304" spans="1:8" x14ac:dyDescent="0.25">
      <c r="A304" s="316" t="s">
        <v>734</v>
      </c>
      <c r="B304" s="317" t="s">
        <v>735</v>
      </c>
      <c r="C304" s="318">
        <v>0.2</v>
      </c>
      <c r="D304" s="319" t="s">
        <v>1411</v>
      </c>
      <c r="E304" s="29"/>
      <c r="F304" s="29"/>
      <c r="G304" s="31"/>
      <c r="H304" s="31"/>
    </row>
    <row r="305" spans="1:8" x14ac:dyDescent="0.25">
      <c r="A305" s="316" t="s">
        <v>736</v>
      </c>
      <c r="B305" s="317" t="s">
        <v>737</v>
      </c>
      <c r="C305" s="318">
        <v>0.2</v>
      </c>
      <c r="D305" s="319" t="s">
        <v>1410</v>
      </c>
      <c r="E305" s="29"/>
      <c r="F305" s="29"/>
      <c r="G305" s="31"/>
      <c r="H305" s="31"/>
    </row>
    <row r="306" spans="1:8" x14ac:dyDescent="0.25">
      <c r="A306" s="316" t="s">
        <v>646</v>
      </c>
      <c r="B306" s="317" t="s">
        <v>647</v>
      </c>
      <c r="C306" s="318">
        <v>0.2</v>
      </c>
      <c r="D306" s="319" t="s">
        <v>1410</v>
      </c>
      <c r="E306" s="29"/>
      <c r="F306" s="29"/>
      <c r="G306" s="31"/>
      <c r="H306" s="31"/>
    </row>
    <row r="307" spans="1:8" x14ac:dyDescent="0.25">
      <c r="A307" s="316" t="s">
        <v>1676</v>
      </c>
      <c r="B307" s="317" t="s">
        <v>1677</v>
      </c>
      <c r="C307" s="318">
        <v>0.2</v>
      </c>
      <c r="D307" s="319" t="s">
        <v>1412</v>
      </c>
      <c r="E307" s="29"/>
      <c r="F307" s="29"/>
      <c r="G307" s="31"/>
      <c r="H307" s="31"/>
    </row>
    <row r="308" spans="1:8" x14ac:dyDescent="0.25">
      <c r="A308" s="316" t="s">
        <v>648</v>
      </c>
      <c r="B308" s="317" t="s">
        <v>1532</v>
      </c>
      <c r="C308" s="318">
        <v>0.2</v>
      </c>
      <c r="D308" s="319" t="s">
        <v>1405</v>
      </c>
      <c r="E308" s="29"/>
      <c r="F308" s="29"/>
      <c r="G308" s="31"/>
      <c r="H308" s="31"/>
    </row>
    <row r="309" spans="1:8" x14ac:dyDescent="0.25">
      <c r="A309" s="316" t="s">
        <v>1621</v>
      </c>
      <c r="B309" s="317" t="s">
        <v>1622</v>
      </c>
      <c r="C309" s="318">
        <v>0.2</v>
      </c>
      <c r="D309" s="319" t="s">
        <v>1408</v>
      </c>
      <c r="E309" s="29"/>
      <c r="F309" s="29"/>
      <c r="G309" s="31"/>
      <c r="H309" s="31"/>
    </row>
    <row r="310" spans="1:8" x14ac:dyDescent="0.25">
      <c r="A310" s="316" t="s">
        <v>788</v>
      </c>
      <c r="B310" s="317" t="s">
        <v>1107</v>
      </c>
      <c r="C310" s="318">
        <v>0.2</v>
      </c>
      <c r="D310" s="319" t="s">
        <v>1409</v>
      </c>
      <c r="E310" s="29"/>
      <c r="F310" s="29"/>
      <c r="G310" s="31"/>
      <c r="H310" s="31"/>
    </row>
    <row r="311" spans="1:8" x14ac:dyDescent="0.25">
      <c r="A311" s="316" t="s">
        <v>1533</v>
      </c>
      <c r="B311" s="317" t="s">
        <v>1534</v>
      </c>
      <c r="C311" s="318">
        <v>0.2</v>
      </c>
      <c r="D311" s="319" t="s">
        <v>1408</v>
      </c>
      <c r="E311" s="29"/>
      <c r="F311" s="29"/>
      <c r="G311" s="31"/>
      <c r="H311" s="31"/>
    </row>
    <row r="312" spans="1:8" x14ac:dyDescent="0.25">
      <c r="A312" s="316" t="s">
        <v>1173</v>
      </c>
      <c r="B312" s="317" t="s">
        <v>1535</v>
      </c>
      <c r="C312" s="318">
        <v>0.2</v>
      </c>
      <c r="D312" s="319" t="s">
        <v>1406</v>
      </c>
      <c r="E312" s="29"/>
      <c r="F312" s="29"/>
      <c r="G312" s="31"/>
      <c r="H312" s="31"/>
    </row>
    <row r="313" spans="1:8" x14ac:dyDescent="0.25">
      <c r="A313" s="316" t="s">
        <v>649</v>
      </c>
      <c r="B313" s="317" t="s">
        <v>650</v>
      </c>
      <c r="C313" s="318">
        <v>0.2</v>
      </c>
      <c r="D313" s="319" t="s">
        <v>1406</v>
      </c>
      <c r="E313" s="29"/>
      <c r="F313" s="29"/>
      <c r="G313" s="31"/>
      <c r="H313" s="31"/>
    </row>
    <row r="314" spans="1:8" x14ac:dyDescent="0.25">
      <c r="A314" s="316" t="s">
        <v>1011</v>
      </c>
      <c r="B314" s="317" t="s">
        <v>1537</v>
      </c>
      <c r="C314" s="318">
        <v>0.2</v>
      </c>
      <c r="D314" s="319" t="s">
        <v>1410</v>
      </c>
      <c r="E314" s="29"/>
      <c r="F314" s="29"/>
      <c r="G314" s="31"/>
      <c r="H314" s="31"/>
    </row>
    <row r="315" spans="1:8" x14ac:dyDescent="0.25">
      <c r="A315" s="316" t="s">
        <v>1538</v>
      </c>
      <c r="B315" s="317" t="s">
        <v>1539</v>
      </c>
      <c r="C315" s="318">
        <v>0.2</v>
      </c>
      <c r="D315" s="319" t="s">
        <v>1405</v>
      </c>
      <c r="E315" s="29"/>
      <c r="F315" s="29"/>
      <c r="G315" s="31"/>
      <c r="H315" s="31"/>
    </row>
    <row r="316" spans="1:8" x14ac:dyDescent="0.25">
      <c r="A316" s="316" t="s">
        <v>789</v>
      </c>
      <c r="B316" s="317" t="s">
        <v>1540</v>
      </c>
      <c r="C316" s="318">
        <v>0.2</v>
      </c>
      <c r="D316" s="319" t="s">
        <v>1405</v>
      </c>
      <c r="E316" s="29"/>
      <c r="F316" s="29"/>
      <c r="G316" s="31"/>
      <c r="H316" s="31"/>
    </row>
    <row r="317" spans="1:8" x14ac:dyDescent="0.25">
      <c r="A317" s="316" t="s">
        <v>651</v>
      </c>
      <c r="B317" s="317" t="s">
        <v>1541</v>
      </c>
      <c r="C317" s="318">
        <v>0.2</v>
      </c>
      <c r="D317" s="319" t="s">
        <v>1412</v>
      </c>
      <c r="E317" s="29"/>
      <c r="F317" s="29"/>
      <c r="G317" s="31"/>
      <c r="H317" s="31"/>
    </row>
    <row r="318" spans="1:8" x14ac:dyDescent="0.25">
      <c r="A318" s="316" t="s">
        <v>652</v>
      </c>
      <c r="B318" s="317" t="s">
        <v>653</v>
      </c>
      <c r="C318" s="318">
        <v>0.2</v>
      </c>
      <c r="D318" s="319" t="s">
        <v>1406</v>
      </c>
      <c r="E318" s="29"/>
      <c r="F318" s="29"/>
      <c r="G318" s="31"/>
      <c r="H318" s="31"/>
    </row>
    <row r="319" spans="1:8" x14ac:dyDescent="0.25">
      <c r="A319" s="316" t="s">
        <v>739</v>
      </c>
      <c r="B319" s="317" t="s">
        <v>1542</v>
      </c>
      <c r="C319" s="318">
        <v>0.2</v>
      </c>
      <c r="D319" s="319" t="s">
        <v>1405</v>
      </c>
      <c r="E319" s="29"/>
      <c r="F319" s="29"/>
      <c r="G319" s="31"/>
      <c r="H319" s="31"/>
    </row>
    <row r="320" spans="1:8" x14ac:dyDescent="0.25">
      <c r="A320" s="316" t="s">
        <v>741</v>
      </c>
      <c r="B320" s="317" t="s">
        <v>1624</v>
      </c>
      <c r="C320" s="318">
        <v>0.2</v>
      </c>
      <c r="D320" s="319" t="s">
        <v>1408</v>
      </c>
      <c r="E320" s="29"/>
      <c r="F320" s="29"/>
      <c r="G320" s="31"/>
      <c r="H320" s="31"/>
    </row>
    <row r="321" spans="1:8" x14ac:dyDescent="0.25">
      <c r="A321" s="316" t="s">
        <v>654</v>
      </c>
      <c r="B321" s="317" t="s">
        <v>1543</v>
      </c>
      <c r="C321" s="318">
        <v>0.2</v>
      </c>
      <c r="D321" s="319" t="s">
        <v>1412</v>
      </c>
      <c r="E321" s="29"/>
      <c r="F321" s="29"/>
      <c r="G321" s="31"/>
      <c r="H321" s="31"/>
    </row>
    <row r="322" spans="1:8" x14ac:dyDescent="0.25">
      <c r="A322" s="316" t="s">
        <v>655</v>
      </c>
      <c r="B322" s="317" t="s">
        <v>1544</v>
      </c>
      <c r="C322" s="318">
        <v>0.2</v>
      </c>
      <c r="D322" s="319" t="s">
        <v>1412</v>
      </c>
      <c r="E322" s="29"/>
      <c r="F322" s="29"/>
      <c r="G322" s="31"/>
      <c r="H322" s="31"/>
    </row>
    <row r="323" spans="1:8" x14ac:dyDescent="0.25">
      <c r="A323" s="316" t="s">
        <v>742</v>
      </c>
      <c r="B323" s="317" t="s">
        <v>743</v>
      </c>
      <c r="C323" s="318">
        <v>0.2</v>
      </c>
      <c r="D323" s="319" t="s">
        <v>1404</v>
      </c>
      <c r="E323" s="29"/>
      <c r="F323" s="29"/>
      <c r="G323" s="31"/>
      <c r="H323" s="31"/>
    </row>
    <row r="324" spans="1:8" x14ac:dyDescent="0.25">
      <c r="A324" s="316" t="s">
        <v>656</v>
      </c>
      <c r="B324" s="317" t="s">
        <v>1545</v>
      </c>
      <c r="C324" s="318">
        <v>0.2</v>
      </c>
      <c r="D324" s="319" t="s">
        <v>1412</v>
      </c>
      <c r="E324" s="29"/>
      <c r="F324" s="29"/>
      <c r="G324" s="31"/>
      <c r="H324" s="31"/>
    </row>
    <row r="325" spans="1:8" x14ac:dyDescent="0.25">
      <c r="A325" s="316" t="s">
        <v>792</v>
      </c>
      <c r="B325" s="317" t="s">
        <v>793</v>
      </c>
      <c r="C325" s="318">
        <v>0.2</v>
      </c>
      <c r="D325" s="319" t="s">
        <v>1413</v>
      </c>
      <c r="E325" s="29"/>
      <c r="F325" s="29"/>
      <c r="G325" s="31"/>
      <c r="H325" s="31"/>
    </row>
    <row r="326" spans="1:8" x14ac:dyDescent="0.25">
      <c r="A326" s="316" t="s">
        <v>657</v>
      </c>
      <c r="B326" s="317" t="s">
        <v>1546</v>
      </c>
      <c r="C326" s="318">
        <v>0.2</v>
      </c>
      <c r="D326" s="319" t="s">
        <v>1405</v>
      </c>
      <c r="E326" s="29"/>
      <c r="F326" s="29"/>
      <c r="G326" s="31"/>
      <c r="H326" s="31"/>
    </row>
    <row r="327" spans="1:8" x14ac:dyDescent="0.25">
      <c r="A327" s="316" t="s">
        <v>745</v>
      </c>
      <c r="B327" s="317" t="s">
        <v>1547</v>
      </c>
      <c r="C327" s="318">
        <v>0.2</v>
      </c>
      <c r="D327" s="319" t="s">
        <v>1414</v>
      </c>
      <c r="E327" s="29"/>
      <c r="F327" s="29"/>
      <c r="G327" s="31"/>
      <c r="H327" s="31"/>
    </row>
    <row r="328" spans="1:8" x14ac:dyDescent="0.25">
      <c r="A328" s="316" t="s">
        <v>1767</v>
      </c>
      <c r="B328" s="317" t="s">
        <v>1768</v>
      </c>
      <c r="C328" s="318">
        <v>0.2</v>
      </c>
      <c r="D328" s="319" t="s">
        <v>1413</v>
      </c>
      <c r="E328" s="29"/>
      <c r="F328" s="29"/>
      <c r="G328" s="31"/>
      <c r="H328" s="31"/>
    </row>
    <row r="329" spans="1:8" x14ac:dyDescent="0.25">
      <c r="A329" s="316" t="s">
        <v>1102</v>
      </c>
      <c r="B329" s="317" t="s">
        <v>1548</v>
      </c>
      <c r="C329" s="318">
        <v>0.2</v>
      </c>
      <c r="D329" s="319" t="s">
        <v>1409</v>
      </c>
      <c r="E329" s="29"/>
      <c r="F329" s="29"/>
      <c r="G329" s="31"/>
      <c r="H329" s="31"/>
    </row>
    <row r="330" spans="1:8" x14ac:dyDescent="0.25">
      <c r="A330" s="316" t="s">
        <v>794</v>
      </c>
      <c r="B330" s="317" t="s">
        <v>795</v>
      </c>
      <c r="C330" s="318">
        <v>0.2</v>
      </c>
      <c r="D330" s="319" t="s">
        <v>1412</v>
      </c>
      <c r="E330" s="29"/>
      <c r="F330" s="29"/>
      <c r="G330" s="31"/>
      <c r="H330" s="31"/>
    </row>
    <row r="331" spans="1:8" x14ac:dyDescent="0.25">
      <c r="A331" s="316" t="s">
        <v>1174</v>
      </c>
      <c r="B331" s="317" t="s">
        <v>1725</v>
      </c>
      <c r="C331" s="318">
        <v>0.2</v>
      </c>
      <c r="D331" s="319" t="s">
        <v>1405</v>
      </c>
      <c r="E331" s="29"/>
      <c r="F331" s="29"/>
      <c r="G331" s="31"/>
      <c r="H331" s="31"/>
    </row>
    <row r="332" spans="1:8" x14ac:dyDescent="0.25">
      <c r="A332" s="316" t="s">
        <v>746</v>
      </c>
      <c r="B332" s="317" t="s">
        <v>1549</v>
      </c>
      <c r="C332" s="318">
        <v>0.2</v>
      </c>
      <c r="D332" s="319" t="s">
        <v>1406</v>
      </c>
      <c r="E332" s="29"/>
      <c r="F332" s="29"/>
      <c r="G332" s="31"/>
      <c r="H332" s="31"/>
    </row>
    <row r="333" spans="1:8" x14ac:dyDescent="0.25">
      <c r="A333" s="316" t="s">
        <v>658</v>
      </c>
      <c r="B333" s="317" t="s">
        <v>1550</v>
      </c>
      <c r="C333" s="318">
        <v>0.2</v>
      </c>
      <c r="D333" s="319" t="s">
        <v>1405</v>
      </c>
      <c r="E333" s="29"/>
      <c r="F333" s="29"/>
      <c r="G333" s="31"/>
      <c r="H333" s="31"/>
    </row>
    <row r="334" spans="1:8" x14ac:dyDescent="0.25">
      <c r="A334" s="316" t="s">
        <v>747</v>
      </c>
      <c r="B334" s="317" t="s">
        <v>748</v>
      </c>
      <c r="C334" s="318">
        <v>0.2</v>
      </c>
      <c r="D334" s="319" t="s">
        <v>1405</v>
      </c>
      <c r="E334" s="29"/>
      <c r="F334" s="29"/>
      <c r="G334" s="31"/>
      <c r="H334" s="31"/>
    </row>
    <row r="335" spans="1:8" x14ac:dyDescent="0.25">
      <c r="A335" s="316" t="s">
        <v>1010</v>
      </c>
      <c r="B335" s="317" t="s">
        <v>1553</v>
      </c>
      <c r="C335" s="318">
        <v>0.2</v>
      </c>
      <c r="D335" s="319" t="s">
        <v>1412</v>
      </c>
      <c r="E335" s="29"/>
      <c r="F335" s="29"/>
      <c r="G335" s="31"/>
      <c r="H335" s="31"/>
    </row>
    <row r="336" spans="1:8" x14ac:dyDescent="0.25">
      <c r="A336" s="316" t="s">
        <v>750</v>
      </c>
      <c r="B336" s="317" t="s">
        <v>751</v>
      </c>
      <c r="C336" s="318">
        <v>0.2</v>
      </c>
      <c r="D336" s="319" t="s">
        <v>1411</v>
      </c>
      <c r="E336" s="29"/>
      <c r="F336" s="29"/>
      <c r="G336" s="31"/>
      <c r="H336" s="31"/>
    </row>
    <row r="337" spans="1:8" x14ac:dyDescent="0.25">
      <c r="A337" s="316" t="s">
        <v>659</v>
      </c>
      <c r="B337" s="317" t="s">
        <v>660</v>
      </c>
      <c r="C337" s="318">
        <v>0.2</v>
      </c>
      <c r="D337" s="319" t="s">
        <v>1405</v>
      </c>
      <c r="E337" s="29"/>
      <c r="F337" s="29"/>
      <c r="G337" s="31"/>
      <c r="H337" s="31"/>
    </row>
    <row r="338" spans="1:8" x14ac:dyDescent="0.25">
      <c r="A338" s="316" t="s">
        <v>661</v>
      </c>
      <c r="B338" s="317" t="s">
        <v>1554</v>
      </c>
      <c r="C338" s="318">
        <v>0.2</v>
      </c>
      <c r="D338" s="319" t="s">
        <v>1407</v>
      </c>
      <c r="E338" s="29"/>
      <c r="F338" s="29"/>
      <c r="G338" s="31"/>
      <c r="H338" s="31"/>
    </row>
    <row r="339" spans="1:8" x14ac:dyDescent="0.25">
      <c r="A339" s="316" t="s">
        <v>662</v>
      </c>
      <c r="B339" s="317" t="s">
        <v>663</v>
      </c>
      <c r="C339" s="318">
        <v>0.2</v>
      </c>
      <c r="D339" s="319" t="s">
        <v>1405</v>
      </c>
      <c r="E339" s="29"/>
      <c r="F339" s="29"/>
      <c r="G339" s="31"/>
      <c r="H339" s="31"/>
    </row>
    <row r="340" spans="1:8" x14ac:dyDescent="0.25">
      <c r="A340" s="316" t="s">
        <v>1556</v>
      </c>
      <c r="B340" s="317" t="s">
        <v>1557</v>
      </c>
      <c r="C340" s="318">
        <v>0.2</v>
      </c>
      <c r="D340" s="319" t="s">
        <v>1409</v>
      </c>
      <c r="E340" s="29"/>
      <c r="F340" s="29"/>
      <c r="G340" s="31"/>
      <c r="H340" s="31"/>
    </row>
    <row r="341" spans="1:8" x14ac:dyDescent="0.25">
      <c r="A341" s="316" t="s">
        <v>798</v>
      </c>
      <c r="B341" s="317" t="s">
        <v>1558</v>
      </c>
      <c r="C341" s="318">
        <v>0.2</v>
      </c>
      <c r="D341" s="319" t="s">
        <v>1405</v>
      </c>
      <c r="E341" s="29"/>
      <c r="F341" s="29"/>
      <c r="G341" s="31"/>
      <c r="H341" s="31"/>
    </row>
    <row r="342" spans="1:8" x14ac:dyDescent="0.25">
      <c r="A342" s="316" t="s">
        <v>1012</v>
      </c>
      <c r="B342" s="317" t="s">
        <v>1013</v>
      </c>
      <c r="C342" s="318">
        <v>0.2</v>
      </c>
      <c r="D342" s="319" t="s">
        <v>1413</v>
      </c>
      <c r="E342" s="29"/>
      <c r="F342" s="29"/>
      <c r="G342" s="31"/>
      <c r="H342" s="31"/>
    </row>
    <row r="343" spans="1:8" x14ac:dyDescent="0.25">
      <c r="A343" s="316" t="s">
        <v>752</v>
      </c>
      <c r="B343" s="317" t="s">
        <v>1559</v>
      </c>
      <c r="C343" s="318">
        <v>0.2</v>
      </c>
      <c r="D343" s="319" t="s">
        <v>1410</v>
      </c>
      <c r="E343" s="29"/>
      <c r="F343" s="29"/>
      <c r="G343" s="31"/>
      <c r="H343" s="31"/>
    </row>
    <row r="344" spans="1:8" x14ac:dyDescent="0.25">
      <c r="A344" s="316" t="s">
        <v>1062</v>
      </c>
      <c r="B344" s="317" t="s">
        <v>1560</v>
      </c>
      <c r="C344" s="318">
        <v>0.2</v>
      </c>
      <c r="D344" s="319" t="s">
        <v>1412</v>
      </c>
      <c r="E344" s="29"/>
      <c r="F344" s="29"/>
      <c r="G344" s="31"/>
      <c r="H344" s="31"/>
    </row>
    <row r="345" spans="1:8" x14ac:dyDescent="0.25">
      <c r="A345" s="316" t="s">
        <v>1068</v>
      </c>
      <c r="B345" s="317" t="s">
        <v>1069</v>
      </c>
      <c r="C345" s="318">
        <v>0.2</v>
      </c>
      <c r="D345" s="319" t="s">
        <v>1413</v>
      </c>
      <c r="E345" s="29"/>
      <c r="F345" s="29"/>
      <c r="G345" s="31"/>
      <c r="H345" s="31"/>
    </row>
    <row r="346" spans="1:8" x14ac:dyDescent="0.25">
      <c r="A346" s="316" t="s">
        <v>664</v>
      </c>
      <c r="B346" s="317" t="s">
        <v>665</v>
      </c>
      <c r="C346" s="318">
        <v>0.2</v>
      </c>
      <c r="D346" s="319" t="s">
        <v>1412</v>
      </c>
      <c r="E346" s="29"/>
      <c r="F346" s="29"/>
      <c r="G346" s="31"/>
      <c r="H346" s="31"/>
    </row>
    <row r="347" spans="1:8" x14ac:dyDescent="0.25">
      <c r="A347" s="316" t="s">
        <v>799</v>
      </c>
      <c r="B347" s="317" t="s">
        <v>1561</v>
      </c>
      <c r="C347" s="318">
        <v>0.2</v>
      </c>
      <c r="D347" s="319" t="s">
        <v>1405</v>
      </c>
      <c r="E347" s="29"/>
      <c r="F347" s="29"/>
      <c r="G347" s="31"/>
      <c r="H347" s="31"/>
    </row>
    <row r="348" spans="1:8" x14ac:dyDescent="0.25">
      <c r="A348" s="316" t="s">
        <v>1741</v>
      </c>
      <c r="B348" s="317" t="s">
        <v>1742</v>
      </c>
      <c r="C348" s="318">
        <v>0.2</v>
      </c>
      <c r="D348" s="319" t="s">
        <v>1406</v>
      </c>
      <c r="E348" s="29"/>
      <c r="F348" s="29"/>
      <c r="G348" s="31"/>
      <c r="H348" s="31"/>
    </row>
    <row r="349" spans="1:8" x14ac:dyDescent="0.25">
      <c r="A349" s="316" t="s">
        <v>666</v>
      </c>
      <c r="B349" s="317" t="s">
        <v>1563</v>
      </c>
      <c r="C349" s="318">
        <v>0.2</v>
      </c>
      <c r="D349" s="319" t="s">
        <v>1408</v>
      </c>
      <c r="E349" s="29"/>
      <c r="F349" s="29"/>
      <c r="G349" s="31"/>
      <c r="H349" s="31"/>
    </row>
    <row r="350" spans="1:8" x14ac:dyDescent="0.25">
      <c r="A350" s="316" t="s">
        <v>667</v>
      </c>
      <c r="B350" s="317" t="s">
        <v>1564</v>
      </c>
      <c r="C350" s="318">
        <v>0.2</v>
      </c>
      <c r="D350" s="319" t="s">
        <v>1412</v>
      </c>
      <c r="E350" s="29"/>
      <c r="F350" s="29"/>
      <c r="G350" s="31"/>
      <c r="H350" s="31"/>
    </row>
    <row r="351" spans="1:8" x14ac:dyDescent="0.25">
      <c r="A351" s="316" t="s">
        <v>668</v>
      </c>
      <c r="B351" s="317" t="s">
        <v>1565</v>
      </c>
      <c r="C351" s="318">
        <v>0.2</v>
      </c>
      <c r="D351" s="319" t="s">
        <v>1408</v>
      </c>
      <c r="E351" s="29"/>
      <c r="F351" s="29"/>
      <c r="G351" s="31"/>
      <c r="H351" s="31"/>
    </row>
    <row r="352" spans="1:8" x14ac:dyDescent="0.25">
      <c r="A352" s="316" t="s">
        <v>669</v>
      </c>
      <c r="B352" s="317" t="s">
        <v>1566</v>
      </c>
      <c r="C352" s="318">
        <v>0.2</v>
      </c>
      <c r="D352" s="319" t="s">
        <v>1414</v>
      </c>
      <c r="E352" s="29"/>
      <c r="F352" s="29"/>
      <c r="G352" s="31"/>
      <c r="H352" s="31"/>
    </row>
    <row r="353" spans="1:8" x14ac:dyDescent="0.25">
      <c r="A353" s="316" t="s">
        <v>1243</v>
      </c>
      <c r="B353" s="317" t="s">
        <v>1244</v>
      </c>
      <c r="C353" s="318">
        <v>0.2</v>
      </c>
      <c r="D353" s="319" t="s">
        <v>1408</v>
      </c>
      <c r="E353" s="29"/>
      <c r="F353" s="29"/>
      <c r="G353" s="31"/>
      <c r="H353" s="31"/>
    </row>
    <row r="354" spans="1:8" x14ac:dyDescent="0.25">
      <c r="A354" s="316" t="s">
        <v>1796</v>
      </c>
      <c r="B354" s="317" t="s">
        <v>1797</v>
      </c>
      <c r="C354" s="318">
        <v>0.2</v>
      </c>
      <c r="D354" s="319" t="s">
        <v>1406</v>
      </c>
      <c r="E354" s="29"/>
      <c r="F354" s="29"/>
      <c r="G354" s="31"/>
      <c r="H354" s="31"/>
    </row>
    <row r="355" spans="1:8" x14ac:dyDescent="0.25">
      <c r="A355" s="316" t="s">
        <v>670</v>
      </c>
      <c r="B355" s="317" t="s">
        <v>1567</v>
      </c>
      <c r="C355" s="318">
        <v>0.2</v>
      </c>
      <c r="D355" s="319" t="s">
        <v>1413</v>
      </c>
      <c r="E355" s="29"/>
      <c r="F355" s="29"/>
      <c r="G355" s="31"/>
      <c r="H355" s="31"/>
    </row>
    <row r="356" spans="1:8" x14ac:dyDescent="0.25">
      <c r="A356" s="316" t="s">
        <v>671</v>
      </c>
      <c r="B356" s="317" t="s">
        <v>672</v>
      </c>
      <c r="C356" s="318">
        <v>0.2</v>
      </c>
      <c r="D356" s="319" t="s">
        <v>1405</v>
      </c>
      <c r="E356" s="29"/>
      <c r="F356" s="29"/>
      <c r="G356" s="31"/>
      <c r="H356" s="31"/>
    </row>
    <row r="357" spans="1:8" x14ac:dyDescent="0.25">
      <c r="A357" s="316" t="s">
        <v>673</v>
      </c>
      <c r="B357" s="317" t="s">
        <v>674</v>
      </c>
      <c r="C357" s="318">
        <v>0.2</v>
      </c>
      <c r="D357" s="319" t="s">
        <v>1413</v>
      </c>
      <c r="E357" s="29"/>
      <c r="F357" s="29"/>
      <c r="G357" s="31"/>
      <c r="H357" s="31"/>
    </row>
    <row r="358" spans="1:8" x14ac:dyDescent="0.25">
      <c r="A358" s="316" t="s">
        <v>1126</v>
      </c>
      <c r="B358" s="317" t="s">
        <v>1628</v>
      </c>
      <c r="C358" s="318">
        <v>0.2</v>
      </c>
      <c r="D358" s="319" t="s">
        <v>1405</v>
      </c>
      <c r="E358" s="29"/>
      <c r="F358" s="29"/>
      <c r="G358" s="31"/>
      <c r="H358" s="31"/>
    </row>
    <row r="359" spans="1:8" x14ac:dyDescent="0.25">
      <c r="A359" s="316" t="s">
        <v>754</v>
      </c>
      <c r="B359" s="317" t="s">
        <v>1568</v>
      </c>
      <c r="C359" s="318">
        <v>0.2</v>
      </c>
      <c r="D359" s="319" t="s">
        <v>1405</v>
      </c>
      <c r="E359" s="29"/>
      <c r="F359" s="29"/>
      <c r="G359" s="31"/>
      <c r="H359" s="31"/>
    </row>
    <row r="360" spans="1:8" x14ac:dyDescent="0.25">
      <c r="A360" s="316" t="s">
        <v>755</v>
      </c>
      <c r="B360" s="317" t="s">
        <v>1569</v>
      </c>
      <c r="C360" s="318">
        <v>0.2</v>
      </c>
      <c r="D360" s="319" t="s">
        <v>1408</v>
      </c>
      <c r="E360" s="29"/>
      <c r="F360" s="29"/>
      <c r="G360" s="31"/>
      <c r="H360" s="31"/>
    </row>
    <row r="361" spans="1:8" x14ac:dyDescent="0.25">
      <c r="A361" s="316" t="s">
        <v>675</v>
      </c>
      <c r="B361" s="317" t="s">
        <v>676</v>
      </c>
      <c r="C361" s="318">
        <v>0.2</v>
      </c>
      <c r="D361" s="319" t="s">
        <v>1405</v>
      </c>
      <c r="E361" s="29"/>
      <c r="F361" s="29"/>
      <c r="G361" s="31"/>
      <c r="H361" s="31"/>
    </row>
    <row r="362" spans="1:8" x14ac:dyDescent="0.25">
      <c r="A362" s="316" t="s">
        <v>677</v>
      </c>
      <c r="B362" s="317" t="s">
        <v>1570</v>
      </c>
      <c r="C362" s="318">
        <v>0.2</v>
      </c>
      <c r="D362" s="319" t="s">
        <v>1406</v>
      </c>
      <c r="E362" s="29"/>
      <c r="F362" s="29"/>
      <c r="G362" s="31"/>
      <c r="H362" s="31"/>
    </row>
    <row r="363" spans="1:8" x14ac:dyDescent="0.25">
      <c r="A363" s="316" t="s">
        <v>758</v>
      </c>
      <c r="B363" s="317" t="s">
        <v>1571</v>
      </c>
      <c r="C363" s="318">
        <v>0.2</v>
      </c>
      <c r="D363" s="319" t="s">
        <v>1412</v>
      </c>
      <c r="E363" s="29"/>
      <c r="F363" s="29"/>
      <c r="G363" s="31"/>
      <c r="H363" s="31"/>
    </row>
    <row r="364" spans="1:8" x14ac:dyDescent="0.25">
      <c r="A364" s="316" t="s">
        <v>678</v>
      </c>
      <c r="B364" s="317" t="s">
        <v>679</v>
      </c>
      <c r="C364" s="318">
        <v>0.2</v>
      </c>
      <c r="D364" s="319" t="s">
        <v>1414</v>
      </c>
      <c r="E364" s="29"/>
      <c r="F364" s="29"/>
      <c r="G364" s="31"/>
      <c r="H364" s="31"/>
    </row>
    <row r="365" spans="1:8" x14ac:dyDescent="0.25">
      <c r="A365" s="316" t="s">
        <v>759</v>
      </c>
      <c r="B365" s="317" t="s">
        <v>1629</v>
      </c>
      <c r="C365" s="318">
        <v>0.2</v>
      </c>
      <c r="D365" s="319" t="s">
        <v>1405</v>
      </c>
      <c r="E365" s="29"/>
      <c r="F365" s="29"/>
      <c r="G365" s="31"/>
      <c r="H365" s="31"/>
    </row>
    <row r="366" spans="1:8" x14ac:dyDescent="0.25">
      <c r="A366" s="316" t="s">
        <v>760</v>
      </c>
      <c r="B366" s="317" t="s">
        <v>1182</v>
      </c>
      <c r="C366" s="318">
        <v>0.2</v>
      </c>
      <c r="D366" s="319" t="s">
        <v>1405</v>
      </c>
      <c r="E366" s="29"/>
      <c r="F366" s="29"/>
      <c r="G366" s="31"/>
      <c r="H366" s="31"/>
    </row>
    <row r="367" spans="1:8" x14ac:dyDescent="0.25">
      <c r="A367" s="316" t="s">
        <v>680</v>
      </c>
      <c r="B367" s="317" t="s">
        <v>681</v>
      </c>
      <c r="C367" s="318">
        <v>0.2</v>
      </c>
      <c r="D367" s="319" t="s">
        <v>1406</v>
      </c>
      <c r="E367" s="29"/>
      <c r="F367" s="29"/>
      <c r="G367" s="31"/>
      <c r="H367" s="31"/>
    </row>
    <row r="368" spans="1:8" x14ac:dyDescent="0.25">
      <c r="A368" s="316" t="s">
        <v>682</v>
      </c>
      <c r="B368" s="317" t="s">
        <v>1572</v>
      </c>
      <c r="C368" s="318">
        <v>0.2</v>
      </c>
      <c r="D368" s="319" t="s">
        <v>1410</v>
      </c>
      <c r="E368" s="29"/>
      <c r="F368" s="29"/>
      <c r="G368" s="31"/>
      <c r="H368" s="31"/>
    </row>
    <row r="369" spans="1:8" x14ac:dyDescent="0.25">
      <c r="A369" s="316" t="s">
        <v>683</v>
      </c>
      <c r="B369" s="317" t="s">
        <v>1573</v>
      </c>
      <c r="C369" s="318">
        <v>0.2</v>
      </c>
      <c r="D369" s="319" t="s">
        <v>1413</v>
      </c>
      <c r="E369" s="29"/>
      <c r="F369" s="29"/>
      <c r="G369" s="31"/>
      <c r="H369" s="31"/>
    </row>
    <row r="370" spans="1:8" x14ac:dyDescent="0.25">
      <c r="A370" s="316" t="s">
        <v>761</v>
      </c>
      <c r="B370" s="317" t="s">
        <v>1574</v>
      </c>
      <c r="C370" s="318">
        <v>0.2</v>
      </c>
      <c r="D370" s="319" t="s">
        <v>1410</v>
      </c>
      <c r="E370" s="29"/>
      <c r="F370" s="29"/>
      <c r="G370" s="31"/>
      <c r="H370" s="31"/>
    </row>
    <row r="371" spans="1:8" x14ac:dyDescent="0.25">
      <c r="A371" s="316" t="s">
        <v>854</v>
      </c>
      <c r="B371" s="317" t="s">
        <v>1575</v>
      </c>
      <c r="C371" s="318">
        <v>0.2</v>
      </c>
      <c r="D371" s="319" t="s">
        <v>1409</v>
      </c>
      <c r="E371" s="29"/>
      <c r="F371" s="29"/>
      <c r="G371" s="31"/>
      <c r="H371" s="31"/>
    </row>
    <row r="372" spans="1:8" x14ac:dyDescent="0.25">
      <c r="A372" s="316" t="s">
        <v>762</v>
      </c>
      <c r="B372" s="317" t="s">
        <v>1576</v>
      </c>
      <c r="C372" s="318">
        <v>0.2</v>
      </c>
      <c r="D372" s="319" t="s">
        <v>1414</v>
      </c>
      <c r="E372" s="29"/>
      <c r="F372" s="29"/>
      <c r="G372" s="31"/>
      <c r="H372" s="31"/>
    </row>
    <row r="373" spans="1:8" x14ac:dyDescent="0.25">
      <c r="A373" s="316" t="s">
        <v>1682</v>
      </c>
      <c r="B373" s="317" t="s">
        <v>1683</v>
      </c>
      <c r="C373" s="318">
        <v>0.2</v>
      </c>
      <c r="D373" s="319" t="s">
        <v>1412</v>
      </c>
      <c r="E373" s="29"/>
      <c r="F373" s="29"/>
      <c r="G373" s="31"/>
      <c r="H373" s="31"/>
    </row>
    <row r="374" spans="1:8" x14ac:dyDescent="0.25">
      <c r="A374" s="316" t="s">
        <v>684</v>
      </c>
      <c r="B374" s="317" t="s">
        <v>1577</v>
      </c>
      <c r="C374" s="318">
        <v>0.2</v>
      </c>
      <c r="D374" s="319" t="s">
        <v>1409</v>
      </c>
      <c r="E374" s="29"/>
      <c r="F374" s="29"/>
      <c r="G374" s="31"/>
      <c r="H374" s="31"/>
    </row>
    <row r="375" spans="1:8" x14ac:dyDescent="0.25">
      <c r="A375" s="316" t="s">
        <v>763</v>
      </c>
      <c r="B375" s="317" t="s">
        <v>1578</v>
      </c>
      <c r="C375" s="318">
        <v>0.2</v>
      </c>
      <c r="D375" s="319" t="s">
        <v>1410</v>
      </c>
      <c r="E375" s="29"/>
      <c r="F375" s="29"/>
      <c r="G375" s="31"/>
      <c r="H375" s="31"/>
    </row>
    <row r="376" spans="1:8" x14ac:dyDescent="0.25">
      <c r="A376" s="316" t="s">
        <v>685</v>
      </c>
      <c r="B376" s="317" t="s">
        <v>1579</v>
      </c>
      <c r="C376" s="318">
        <v>0.2</v>
      </c>
      <c r="D376" s="319" t="s">
        <v>1412</v>
      </c>
      <c r="E376" s="29"/>
      <c r="F376" s="29"/>
      <c r="G376" s="31"/>
      <c r="H376" s="31"/>
    </row>
    <row r="377" spans="1:8" x14ac:dyDescent="0.25">
      <c r="A377" s="316" t="s">
        <v>764</v>
      </c>
      <c r="B377" s="317" t="s">
        <v>1580</v>
      </c>
      <c r="C377" s="318">
        <v>0.2</v>
      </c>
      <c r="D377" s="319" t="s">
        <v>1408</v>
      </c>
      <c r="E377" s="29"/>
      <c r="F377" s="29"/>
      <c r="G377" s="31"/>
      <c r="H377" s="31"/>
    </row>
    <row r="378" spans="1:8" x14ac:dyDescent="0.25">
      <c r="A378" s="316" t="s">
        <v>1684</v>
      </c>
      <c r="B378" s="317" t="s">
        <v>1685</v>
      </c>
      <c r="C378" s="318">
        <v>0.2</v>
      </c>
      <c r="D378" s="319" t="s">
        <v>1405</v>
      </c>
      <c r="E378" s="29"/>
      <c r="F378" s="29"/>
      <c r="G378" s="31"/>
      <c r="H378" s="31"/>
    </row>
    <row r="379" spans="1:8" x14ac:dyDescent="0.25">
      <c r="A379" s="316" t="s">
        <v>1698</v>
      </c>
      <c r="B379" s="317" t="s">
        <v>1699</v>
      </c>
      <c r="C379" s="318">
        <v>0.2</v>
      </c>
      <c r="D379" s="319" t="s">
        <v>1405</v>
      </c>
      <c r="E379" s="29"/>
      <c r="F379" s="29"/>
      <c r="G379" s="31"/>
      <c r="H379" s="31"/>
    </row>
    <row r="380" spans="1:8" x14ac:dyDescent="0.25">
      <c r="A380" s="316" t="s">
        <v>686</v>
      </c>
      <c r="B380" s="317" t="s">
        <v>1581</v>
      </c>
      <c r="C380" s="318">
        <v>0.2</v>
      </c>
      <c r="D380" s="319" t="s">
        <v>1410</v>
      </c>
      <c r="E380" s="29"/>
      <c r="F380" s="29"/>
      <c r="G380" s="31"/>
      <c r="H380" s="31"/>
    </row>
    <row r="381" spans="1:8" x14ac:dyDescent="0.25">
      <c r="A381" s="316" t="s">
        <v>687</v>
      </c>
      <c r="B381" s="317" t="s">
        <v>688</v>
      </c>
      <c r="C381" s="318">
        <v>0.2</v>
      </c>
      <c r="D381" s="319" t="s">
        <v>1408</v>
      </c>
      <c r="E381" s="29"/>
      <c r="F381" s="29"/>
      <c r="G381" s="31"/>
      <c r="H381" s="31"/>
    </row>
    <row r="382" spans="1:8" x14ac:dyDescent="0.25">
      <c r="A382" s="316" t="s">
        <v>1726</v>
      </c>
      <c r="B382" s="317" t="s">
        <v>1727</v>
      </c>
      <c r="C382" s="318">
        <v>0.2</v>
      </c>
      <c r="D382" s="319" t="s">
        <v>1410</v>
      </c>
      <c r="E382" s="29"/>
      <c r="F382" s="29"/>
      <c r="G382" s="31"/>
      <c r="H382" s="31"/>
    </row>
    <row r="383" spans="1:8" x14ac:dyDescent="0.25">
      <c r="A383" s="316" t="s">
        <v>689</v>
      </c>
      <c r="B383" s="317" t="s">
        <v>1743</v>
      </c>
      <c r="C383" s="318">
        <v>0.2</v>
      </c>
      <c r="D383" s="319" t="s">
        <v>1414</v>
      </c>
      <c r="E383" s="29"/>
      <c r="F383" s="29"/>
      <c r="G383" s="31"/>
      <c r="H383" s="31"/>
    </row>
    <row r="384" spans="1:8" x14ac:dyDescent="0.25">
      <c r="A384" s="316" t="s">
        <v>1342</v>
      </c>
      <c r="B384" s="317" t="s">
        <v>1582</v>
      </c>
      <c r="C384" s="318">
        <v>0.2</v>
      </c>
      <c r="D384" s="319" t="s">
        <v>1413</v>
      </c>
      <c r="E384" s="29"/>
      <c r="F384" s="29"/>
      <c r="G384" s="31"/>
      <c r="H384" s="31"/>
    </row>
    <row r="385" spans="1:8" x14ac:dyDescent="0.25">
      <c r="A385" s="316" t="s">
        <v>765</v>
      </c>
      <c r="B385" s="317" t="s">
        <v>1583</v>
      </c>
      <c r="C385" s="318">
        <v>0.2</v>
      </c>
      <c r="D385" s="319" t="s">
        <v>1411</v>
      </c>
      <c r="E385" s="29"/>
      <c r="F385" s="29"/>
      <c r="G385" s="31"/>
      <c r="H385" s="31"/>
    </row>
    <row r="386" spans="1:8" x14ac:dyDescent="0.25">
      <c r="A386" s="316" t="s">
        <v>1199</v>
      </c>
      <c r="B386" s="317" t="s">
        <v>690</v>
      </c>
      <c r="C386" s="318">
        <v>0.2</v>
      </c>
      <c r="D386" s="319" t="s">
        <v>1414</v>
      </c>
      <c r="E386" s="29"/>
      <c r="F386" s="29"/>
      <c r="G386" s="31"/>
      <c r="H386" s="31"/>
    </row>
    <row r="387" spans="1:8" x14ac:dyDescent="0.25">
      <c r="A387" s="316" t="s">
        <v>691</v>
      </c>
      <c r="B387" s="317" t="s">
        <v>1585</v>
      </c>
      <c r="C387" s="318">
        <v>0.2</v>
      </c>
      <c r="D387" s="319" t="s">
        <v>1404</v>
      </c>
      <c r="E387" s="29"/>
      <c r="F387" s="29"/>
      <c r="G387" s="31"/>
      <c r="H387" s="31"/>
    </row>
    <row r="388" spans="1:8" x14ac:dyDescent="0.25">
      <c r="A388" s="316" t="s">
        <v>1192</v>
      </c>
      <c r="B388" s="317" t="s">
        <v>1637</v>
      </c>
      <c r="C388" s="318">
        <v>0.2</v>
      </c>
      <c r="D388" s="319" t="s">
        <v>1404</v>
      </c>
      <c r="E388" s="29"/>
      <c r="F388" s="29"/>
      <c r="G388" s="31"/>
      <c r="H388" s="31"/>
    </row>
    <row r="389" spans="1:8" x14ac:dyDescent="0.25">
      <c r="A389" s="316" t="s">
        <v>692</v>
      </c>
      <c r="B389" s="317" t="s">
        <v>693</v>
      </c>
      <c r="C389" s="318">
        <v>0.2</v>
      </c>
      <c r="D389" s="319" t="s">
        <v>1406</v>
      </c>
      <c r="E389" s="29"/>
      <c r="F389" s="29"/>
      <c r="G389" s="31"/>
      <c r="H389" s="31"/>
    </row>
    <row r="390" spans="1:8" x14ac:dyDescent="0.25">
      <c r="A390" s="316" t="s">
        <v>1061</v>
      </c>
      <c r="B390" s="317" t="s">
        <v>1587</v>
      </c>
      <c r="C390" s="318">
        <v>0.2</v>
      </c>
      <c r="D390" s="319" t="s">
        <v>1409</v>
      </c>
      <c r="E390" s="29"/>
      <c r="F390" s="29"/>
      <c r="G390" s="31"/>
      <c r="H390" s="31"/>
    </row>
    <row r="391" spans="1:8" x14ac:dyDescent="0.25">
      <c r="A391" s="316" t="s">
        <v>1744</v>
      </c>
      <c r="B391" s="317" t="s">
        <v>1745</v>
      </c>
      <c r="C391" s="318">
        <v>0.2</v>
      </c>
      <c r="D391" s="319" t="s">
        <v>1408</v>
      </c>
      <c r="E391" s="29"/>
      <c r="F391" s="29"/>
      <c r="G391" s="31"/>
      <c r="H391" s="31"/>
    </row>
    <row r="392" spans="1:8" x14ac:dyDescent="0.25">
      <c r="A392" s="316" t="s">
        <v>1180</v>
      </c>
      <c r="B392" s="317" t="s">
        <v>1181</v>
      </c>
      <c r="C392" s="318">
        <v>0.2</v>
      </c>
      <c r="D392" s="319" t="s">
        <v>1412</v>
      </c>
      <c r="E392" s="29"/>
      <c r="F392" s="29"/>
      <c r="G392" s="31"/>
      <c r="H392" s="31"/>
    </row>
    <row r="393" spans="1:8" x14ac:dyDescent="0.25">
      <c r="A393" s="316" t="s">
        <v>694</v>
      </c>
      <c r="B393" s="317" t="s">
        <v>1590</v>
      </c>
      <c r="C393" s="318">
        <v>0.2</v>
      </c>
      <c r="D393" s="319" t="s">
        <v>1412</v>
      </c>
      <c r="E393" s="29"/>
      <c r="F393" s="29"/>
      <c r="G393" s="31"/>
      <c r="H393" s="31"/>
    </row>
    <row r="394" spans="1:8" x14ac:dyDescent="0.25">
      <c r="A394" s="316" t="s">
        <v>1728</v>
      </c>
      <c r="B394" s="317" t="s">
        <v>1729</v>
      </c>
      <c r="C394" s="318">
        <v>0.2</v>
      </c>
      <c r="D394" s="319" t="s">
        <v>1409</v>
      </c>
      <c r="E394" s="29"/>
      <c r="F394" s="29"/>
      <c r="G394" s="31"/>
      <c r="H394" s="31"/>
    </row>
    <row r="395" spans="1:8" x14ac:dyDescent="0.25">
      <c r="A395" s="316" t="s">
        <v>766</v>
      </c>
      <c r="B395" s="317" t="s">
        <v>767</v>
      </c>
      <c r="C395" s="318">
        <v>0.2</v>
      </c>
      <c r="D395" s="319" t="s">
        <v>1410</v>
      </c>
      <c r="E395" s="29"/>
      <c r="F395" s="29"/>
      <c r="G395" s="31"/>
      <c r="H395" s="31"/>
    </row>
    <row r="396" spans="1:8" x14ac:dyDescent="0.25">
      <c r="A396" s="316" t="s">
        <v>695</v>
      </c>
      <c r="B396" s="317" t="s">
        <v>696</v>
      </c>
      <c r="C396" s="318">
        <v>0.2</v>
      </c>
      <c r="D396" s="319" t="s">
        <v>1410</v>
      </c>
      <c r="E396" s="29"/>
      <c r="F396" s="29"/>
      <c r="G396" s="31"/>
      <c r="H396" s="31"/>
    </row>
    <row r="397" spans="1:8" x14ac:dyDescent="0.25">
      <c r="A397" s="316" t="s">
        <v>768</v>
      </c>
      <c r="B397" s="317" t="s">
        <v>1591</v>
      </c>
      <c r="C397" s="318">
        <v>0.2</v>
      </c>
      <c r="D397" s="319" t="s">
        <v>1409</v>
      </c>
      <c r="E397" s="29"/>
      <c r="F397" s="29"/>
      <c r="G397" s="31"/>
      <c r="H397" s="31"/>
    </row>
    <row r="398" spans="1:8" x14ac:dyDescent="0.25">
      <c r="A398" s="316" t="s">
        <v>769</v>
      </c>
      <c r="B398" s="317" t="s">
        <v>1179</v>
      </c>
      <c r="C398" s="318">
        <v>0.2</v>
      </c>
      <c r="D398" s="319" t="s">
        <v>1408</v>
      </c>
      <c r="E398" s="29"/>
      <c r="F398" s="29"/>
      <c r="G398" s="31"/>
      <c r="H398" s="31"/>
    </row>
    <row r="399" spans="1:8" x14ac:dyDescent="0.25">
      <c r="A399" s="316" t="s">
        <v>697</v>
      </c>
      <c r="B399" s="317" t="s">
        <v>1592</v>
      </c>
      <c r="C399" s="318">
        <v>0.2</v>
      </c>
      <c r="D399" s="319" t="s">
        <v>1404</v>
      </c>
      <c r="E399" s="29"/>
      <c r="F399" s="29"/>
      <c r="G399" s="31"/>
      <c r="H399" s="31"/>
    </row>
    <row r="400" spans="1:8" x14ac:dyDescent="0.25">
      <c r="A400" s="316" t="s">
        <v>1660</v>
      </c>
      <c r="B400" s="317" t="s">
        <v>1201</v>
      </c>
      <c r="C400" s="318">
        <v>0.2</v>
      </c>
      <c r="D400" s="319" t="s">
        <v>1406</v>
      </c>
      <c r="E400" s="29"/>
      <c r="F400" s="29"/>
      <c r="G400" s="31"/>
      <c r="H400" s="31"/>
    </row>
    <row r="401" spans="1:8" x14ac:dyDescent="0.25">
      <c r="A401" s="316" t="s">
        <v>805</v>
      </c>
      <c r="B401" s="317" t="s">
        <v>1593</v>
      </c>
      <c r="C401" s="318">
        <v>0.2</v>
      </c>
      <c r="D401" s="319" t="s">
        <v>1411</v>
      </c>
      <c r="E401" s="29"/>
      <c r="F401" s="29"/>
      <c r="G401" s="31"/>
      <c r="H401" s="31"/>
    </row>
    <row r="402" spans="1:8" x14ac:dyDescent="0.25">
      <c r="A402" s="330" t="s">
        <v>925</v>
      </c>
      <c r="B402" s="332" t="s">
        <v>1594</v>
      </c>
      <c r="C402" s="318">
        <v>0.2</v>
      </c>
      <c r="D402" s="333" t="s">
        <v>1411</v>
      </c>
      <c r="E402" s="29"/>
      <c r="F402" s="29"/>
      <c r="G402" s="31"/>
      <c r="H402" s="31"/>
    </row>
    <row r="403" spans="1:8" ht="15.5" x14ac:dyDescent="0.35">
      <c r="A403" s="131" t="s">
        <v>1746</v>
      </c>
      <c r="C403" s="223"/>
      <c r="D403" s="26"/>
      <c r="E403" s="29"/>
      <c r="F403" s="29"/>
      <c r="G403" s="31"/>
      <c r="H403" s="31"/>
    </row>
    <row r="404" spans="1:8" ht="26" x14ac:dyDescent="0.3">
      <c r="A404" s="148" t="s">
        <v>474</v>
      </c>
      <c r="B404" s="152" t="s">
        <v>475</v>
      </c>
      <c r="C404" s="132" t="s">
        <v>476</v>
      </c>
      <c r="D404" s="153" t="s">
        <v>477</v>
      </c>
      <c r="E404" s="258"/>
      <c r="F404" s="29"/>
      <c r="G404" s="31"/>
      <c r="H404" s="31"/>
    </row>
    <row r="405" spans="1:8" x14ac:dyDescent="0.25">
      <c r="A405" s="214">
        <v>360</v>
      </c>
      <c r="B405" s="255" t="s">
        <v>1337</v>
      </c>
      <c r="C405" s="216">
        <v>0.1</v>
      </c>
      <c r="D405" s="256" t="s">
        <v>1411</v>
      </c>
      <c r="E405" s="29"/>
      <c r="F405" s="29"/>
      <c r="G405" s="31"/>
      <c r="H405" s="31"/>
    </row>
    <row r="406" spans="1:8" x14ac:dyDescent="0.25">
      <c r="A406" s="214" t="s">
        <v>1686</v>
      </c>
      <c r="B406" s="255" t="s">
        <v>1687</v>
      </c>
      <c r="C406" s="216">
        <v>0.1</v>
      </c>
      <c r="D406" s="256" t="s">
        <v>1405</v>
      </c>
      <c r="E406" s="29"/>
      <c r="F406" s="29"/>
      <c r="G406" s="31"/>
      <c r="H406" s="31"/>
    </row>
    <row r="407" spans="1:8" x14ac:dyDescent="0.25">
      <c r="A407" s="214" t="s">
        <v>1747</v>
      </c>
      <c r="B407" s="255" t="s">
        <v>1748</v>
      </c>
      <c r="C407" s="216">
        <v>0.1</v>
      </c>
      <c r="D407" s="256" t="s">
        <v>1405</v>
      </c>
      <c r="E407" s="29"/>
      <c r="F407" s="29"/>
      <c r="G407" s="31"/>
      <c r="H407" s="31"/>
    </row>
    <row r="408" spans="1:8" x14ac:dyDescent="0.25">
      <c r="A408" s="214" t="s">
        <v>699</v>
      </c>
      <c r="B408" s="255" t="s">
        <v>1595</v>
      </c>
      <c r="C408" s="216">
        <v>0.1</v>
      </c>
      <c r="D408" s="256" t="s">
        <v>1404</v>
      </c>
      <c r="E408" s="29"/>
      <c r="F408" s="29"/>
      <c r="G408" s="31"/>
      <c r="H408" s="31"/>
    </row>
    <row r="409" spans="1:8" x14ac:dyDescent="0.25">
      <c r="A409" s="214" t="s">
        <v>1688</v>
      </c>
      <c r="B409" s="255" t="s">
        <v>1689</v>
      </c>
      <c r="C409" s="216">
        <v>0.1</v>
      </c>
      <c r="D409" s="256" t="s">
        <v>1414</v>
      </c>
      <c r="E409" s="29"/>
      <c r="F409" s="29"/>
      <c r="G409" s="31"/>
      <c r="H409" s="31"/>
    </row>
    <row r="410" spans="1:8" x14ac:dyDescent="0.25">
      <c r="A410" s="214" t="s">
        <v>590</v>
      </c>
      <c r="B410" s="255" t="s">
        <v>1196</v>
      </c>
      <c r="C410" s="216">
        <v>0.1</v>
      </c>
      <c r="D410" s="256" t="s">
        <v>1405</v>
      </c>
      <c r="E410" s="29"/>
      <c r="F410" s="29"/>
      <c r="G410" s="31"/>
      <c r="H410" s="31"/>
    </row>
    <row r="411" spans="1:8" x14ac:dyDescent="0.25">
      <c r="A411" s="214" t="s">
        <v>1749</v>
      </c>
      <c r="B411" s="255" t="s">
        <v>1750</v>
      </c>
      <c r="C411" s="216">
        <v>0.1</v>
      </c>
      <c r="D411" s="256" t="s">
        <v>1413</v>
      </c>
      <c r="E411" s="29"/>
      <c r="F411" s="29"/>
      <c r="G411" s="31"/>
      <c r="H411" s="31"/>
    </row>
    <row r="412" spans="1:8" x14ac:dyDescent="0.25">
      <c r="A412" s="214" t="s">
        <v>1168</v>
      </c>
      <c r="B412" s="255" t="s">
        <v>1596</v>
      </c>
      <c r="C412" s="216">
        <v>0.1</v>
      </c>
      <c r="D412" s="256" t="s">
        <v>1411</v>
      </c>
      <c r="E412" s="29"/>
      <c r="F412" s="29"/>
      <c r="G412" s="31"/>
      <c r="H412" s="31"/>
    </row>
    <row r="413" spans="1:8" x14ac:dyDescent="0.25">
      <c r="A413" s="214" t="s">
        <v>1338</v>
      </c>
      <c r="B413" s="255" t="s">
        <v>1339</v>
      </c>
      <c r="C413" s="216">
        <v>0.1</v>
      </c>
      <c r="D413" s="256" t="s">
        <v>1410</v>
      </c>
      <c r="E413" s="29"/>
      <c r="F413" s="29"/>
      <c r="G413" s="31"/>
      <c r="H413" s="31"/>
    </row>
    <row r="414" spans="1:8" x14ac:dyDescent="0.25">
      <c r="A414" s="214" t="s">
        <v>1820</v>
      </c>
      <c r="B414" s="255" t="s">
        <v>1821</v>
      </c>
      <c r="C414" s="216">
        <v>0.1</v>
      </c>
      <c r="D414" s="256" t="s">
        <v>1405</v>
      </c>
      <c r="E414" s="29"/>
      <c r="F414" s="29"/>
      <c r="G414" s="31"/>
      <c r="H414" s="31"/>
    </row>
    <row r="415" spans="1:8" x14ac:dyDescent="0.25">
      <c r="A415" s="214" t="s">
        <v>1202</v>
      </c>
      <c r="B415" s="255" t="s">
        <v>1598</v>
      </c>
      <c r="C415" s="216">
        <v>0.1</v>
      </c>
      <c r="D415" s="256" t="s">
        <v>1412</v>
      </c>
      <c r="E415" s="29"/>
      <c r="F415" s="29"/>
      <c r="G415" s="31"/>
      <c r="H415" s="31"/>
    </row>
    <row r="416" spans="1:8" x14ac:dyDescent="0.25">
      <c r="A416" s="214" t="s">
        <v>1203</v>
      </c>
      <c r="B416" s="255" t="s">
        <v>1599</v>
      </c>
      <c r="C416" s="216">
        <v>0.1</v>
      </c>
      <c r="D416" s="256" t="s">
        <v>1412</v>
      </c>
      <c r="E416" s="29"/>
      <c r="F416" s="29"/>
      <c r="G416" s="31"/>
      <c r="H416" s="31"/>
    </row>
    <row r="417" spans="1:8" x14ac:dyDescent="0.25">
      <c r="A417" s="214" t="s">
        <v>1751</v>
      </c>
      <c r="B417" s="255" t="s">
        <v>1752</v>
      </c>
      <c r="C417" s="216">
        <v>0.1</v>
      </c>
      <c r="D417" s="256" t="s">
        <v>1405</v>
      </c>
      <c r="E417" s="29"/>
      <c r="F417" s="29"/>
      <c r="G417" s="31"/>
      <c r="H417" s="31"/>
    </row>
    <row r="418" spans="1:8" x14ac:dyDescent="0.25">
      <c r="A418" s="214" t="s">
        <v>928</v>
      </c>
      <c r="B418" s="255" t="s">
        <v>929</v>
      </c>
      <c r="C418" s="216">
        <v>0.1</v>
      </c>
      <c r="D418" s="256" t="s">
        <v>1411</v>
      </c>
      <c r="E418" s="29"/>
      <c r="F418" s="29"/>
      <c r="G418" s="31"/>
      <c r="H418" s="31"/>
    </row>
    <row r="419" spans="1:8" x14ac:dyDescent="0.25">
      <c r="A419" s="214" t="s">
        <v>1753</v>
      </c>
      <c r="B419" s="255" t="s">
        <v>1754</v>
      </c>
      <c r="C419" s="216">
        <v>0.1</v>
      </c>
      <c r="D419" s="256" t="s">
        <v>1405</v>
      </c>
      <c r="E419" s="29"/>
      <c r="F419" s="29"/>
      <c r="G419" s="31"/>
      <c r="H419" s="31"/>
    </row>
    <row r="420" spans="1:8" x14ac:dyDescent="0.25">
      <c r="A420" s="214" t="s">
        <v>773</v>
      </c>
      <c r="B420" s="255" t="s">
        <v>774</v>
      </c>
      <c r="C420" s="216">
        <v>0.1</v>
      </c>
      <c r="D420" s="256" t="s">
        <v>1408</v>
      </c>
      <c r="E420" s="29"/>
      <c r="F420" s="29"/>
      <c r="G420" s="31"/>
      <c r="H420" s="31"/>
    </row>
    <row r="421" spans="1:8" x14ac:dyDescent="0.25">
      <c r="A421" s="214" t="s">
        <v>1124</v>
      </c>
      <c r="B421" s="255" t="s">
        <v>1601</v>
      </c>
      <c r="C421" s="216">
        <v>0.1</v>
      </c>
      <c r="D421" s="256" t="s">
        <v>1410</v>
      </c>
      <c r="E421" s="29"/>
      <c r="F421" s="29"/>
      <c r="G421" s="31"/>
      <c r="H421" s="31"/>
    </row>
    <row r="422" spans="1:8" x14ac:dyDescent="0.25">
      <c r="A422" s="214" t="s">
        <v>1822</v>
      </c>
      <c r="B422" s="255" t="s">
        <v>1823</v>
      </c>
      <c r="C422" s="216">
        <v>0.1</v>
      </c>
      <c r="D422" s="256" t="s">
        <v>1405</v>
      </c>
      <c r="E422" s="29"/>
      <c r="F422" s="29"/>
      <c r="G422" s="31"/>
      <c r="H422" s="31"/>
    </row>
    <row r="423" spans="1:8" x14ac:dyDescent="0.25">
      <c r="A423" s="214" t="s">
        <v>1755</v>
      </c>
      <c r="B423" s="255" t="s">
        <v>1756</v>
      </c>
      <c r="C423" s="216">
        <v>0.1</v>
      </c>
      <c r="D423" s="256" t="s">
        <v>1409</v>
      </c>
      <c r="E423" s="29"/>
      <c r="F423" s="29"/>
      <c r="G423" s="31"/>
      <c r="H423" s="31"/>
    </row>
    <row r="424" spans="1:8" x14ac:dyDescent="0.25">
      <c r="A424" s="214" t="s">
        <v>1340</v>
      </c>
      <c r="B424" s="255" t="s">
        <v>1603</v>
      </c>
      <c r="C424" s="216">
        <v>0.1</v>
      </c>
      <c r="D424" s="256" t="s">
        <v>1411</v>
      </c>
      <c r="E424" s="29"/>
      <c r="F424" s="29"/>
      <c r="G424" s="31"/>
      <c r="H424" s="31"/>
    </row>
    <row r="425" spans="1:8" x14ac:dyDescent="0.25">
      <c r="A425" s="214" t="s">
        <v>1165</v>
      </c>
      <c r="B425" s="255" t="s">
        <v>1166</v>
      </c>
      <c r="C425" s="216">
        <v>0.1</v>
      </c>
      <c r="D425" s="256" t="s">
        <v>1411</v>
      </c>
      <c r="E425" s="29"/>
      <c r="F425" s="29"/>
      <c r="G425" s="31"/>
      <c r="H425" s="31"/>
    </row>
    <row r="426" spans="1:8" x14ac:dyDescent="0.25">
      <c r="A426" s="214" t="s">
        <v>775</v>
      </c>
      <c r="B426" s="255" t="s">
        <v>1604</v>
      </c>
      <c r="C426" s="216">
        <v>0.1</v>
      </c>
      <c r="D426" s="256" t="s">
        <v>1410</v>
      </c>
      <c r="E426" s="29"/>
      <c r="F426" s="29"/>
      <c r="G426" s="31"/>
      <c r="H426" s="31"/>
    </row>
    <row r="427" spans="1:8" x14ac:dyDescent="0.25">
      <c r="A427" s="214" t="s">
        <v>930</v>
      </c>
      <c r="B427" s="255" t="s">
        <v>1606</v>
      </c>
      <c r="C427" s="216">
        <v>0.1</v>
      </c>
      <c r="D427" s="256" t="s">
        <v>1409</v>
      </c>
      <c r="E427" s="29"/>
      <c r="F427" s="29"/>
      <c r="G427" s="31"/>
      <c r="H427" s="31"/>
    </row>
    <row r="428" spans="1:8" x14ac:dyDescent="0.25">
      <c r="A428" s="214" t="s">
        <v>1188</v>
      </c>
      <c r="B428" s="255" t="s">
        <v>1189</v>
      </c>
      <c r="C428" s="216">
        <v>0.1</v>
      </c>
      <c r="D428" s="256" t="s">
        <v>1406</v>
      </c>
      <c r="E428" s="29"/>
      <c r="F428" s="29"/>
      <c r="G428" s="31"/>
      <c r="H428" s="31"/>
    </row>
    <row r="429" spans="1:8" x14ac:dyDescent="0.25">
      <c r="A429" s="214" t="s">
        <v>1063</v>
      </c>
      <c r="B429" s="255" t="s">
        <v>1508</v>
      </c>
      <c r="C429" s="216">
        <v>0.1</v>
      </c>
      <c r="D429" s="256" t="s">
        <v>1413</v>
      </c>
      <c r="E429" s="29"/>
      <c r="F429" s="29"/>
      <c r="G429" s="31"/>
      <c r="H429" s="31"/>
    </row>
    <row r="430" spans="1:8" x14ac:dyDescent="0.25">
      <c r="A430" s="214" t="s">
        <v>1690</v>
      </c>
      <c r="B430" s="255" t="s">
        <v>1691</v>
      </c>
      <c r="C430" s="216">
        <v>0.1</v>
      </c>
      <c r="D430" s="256" t="s">
        <v>1405</v>
      </c>
      <c r="E430" s="29"/>
      <c r="F430" s="29"/>
      <c r="G430" s="31"/>
      <c r="H430" s="31"/>
    </row>
    <row r="431" spans="1:8" x14ac:dyDescent="0.25">
      <c r="A431" s="214" t="s">
        <v>1661</v>
      </c>
      <c r="B431" s="255" t="s">
        <v>1597</v>
      </c>
      <c r="C431" s="216">
        <v>0.1</v>
      </c>
      <c r="D431" s="256" t="s">
        <v>1406</v>
      </c>
      <c r="E431" s="29"/>
      <c r="F431" s="29"/>
      <c r="G431" s="31"/>
      <c r="H431" s="31"/>
    </row>
    <row r="432" spans="1:8" x14ac:dyDescent="0.25">
      <c r="A432" s="214" t="s">
        <v>1757</v>
      </c>
      <c r="B432" s="255" t="s">
        <v>1758</v>
      </c>
      <c r="C432" s="216">
        <v>0.1</v>
      </c>
      <c r="D432" s="256" t="s">
        <v>1409</v>
      </c>
      <c r="E432" s="29"/>
      <c r="F432" s="29"/>
      <c r="G432" s="31"/>
      <c r="H432" s="31"/>
    </row>
    <row r="433" spans="1:8" x14ac:dyDescent="0.25">
      <c r="A433" s="214" t="s">
        <v>722</v>
      </c>
      <c r="B433" s="255" t="s">
        <v>1610</v>
      </c>
      <c r="C433" s="216">
        <v>0.1</v>
      </c>
      <c r="D433" s="256" t="s">
        <v>1413</v>
      </c>
      <c r="E433" s="29"/>
      <c r="F433" s="29"/>
      <c r="G433" s="31"/>
      <c r="H433" s="31"/>
    </row>
    <row r="434" spans="1:8" x14ac:dyDescent="0.25">
      <c r="A434" s="214" t="s">
        <v>1824</v>
      </c>
      <c r="B434" s="255" t="s">
        <v>1825</v>
      </c>
      <c r="C434" s="216">
        <v>0.1</v>
      </c>
      <c r="D434" s="256" t="s">
        <v>1412</v>
      </c>
      <c r="E434" s="29"/>
      <c r="F434" s="29"/>
      <c r="G434" s="31"/>
      <c r="H434" s="31"/>
    </row>
    <row r="435" spans="1:8" x14ac:dyDescent="0.25">
      <c r="A435" s="214" t="s">
        <v>780</v>
      </c>
      <c r="B435" s="255" t="s">
        <v>1611</v>
      </c>
      <c r="C435" s="216">
        <v>0.1</v>
      </c>
      <c r="D435" s="256" t="s">
        <v>1406</v>
      </c>
      <c r="E435" s="29"/>
      <c r="F435" s="29"/>
      <c r="G435" s="31"/>
      <c r="H435" s="31"/>
    </row>
    <row r="436" spans="1:8" x14ac:dyDescent="0.25">
      <c r="A436" s="214" t="s">
        <v>726</v>
      </c>
      <c r="B436" s="255" t="s">
        <v>727</v>
      </c>
      <c r="C436" s="216">
        <v>0.1</v>
      </c>
      <c r="D436" s="256" t="s">
        <v>1410</v>
      </c>
      <c r="E436" s="29"/>
      <c r="F436" s="29"/>
      <c r="G436" s="31"/>
      <c r="H436" s="31"/>
    </row>
    <row r="437" spans="1:8" x14ac:dyDescent="0.25">
      <c r="A437" s="214" t="s">
        <v>1759</v>
      </c>
      <c r="B437" s="255" t="s">
        <v>1760</v>
      </c>
      <c r="C437" s="216">
        <v>0.1</v>
      </c>
      <c r="D437" s="256" t="s">
        <v>1405</v>
      </c>
      <c r="E437" s="29"/>
      <c r="F437" s="29"/>
      <c r="G437" s="31"/>
      <c r="H437" s="31"/>
    </row>
    <row r="438" spans="1:8" x14ac:dyDescent="0.25">
      <c r="A438" s="214" t="s">
        <v>730</v>
      </c>
      <c r="B438" s="255" t="s">
        <v>1614</v>
      </c>
      <c r="C438" s="216">
        <v>0.1</v>
      </c>
      <c r="D438" s="256" t="s">
        <v>1408</v>
      </c>
      <c r="E438" s="29"/>
      <c r="F438" s="29"/>
      <c r="G438" s="31"/>
      <c r="H438" s="31"/>
    </row>
    <row r="439" spans="1:8" x14ac:dyDescent="0.25">
      <c r="A439" s="214" t="s">
        <v>1826</v>
      </c>
      <c r="B439" s="255" t="s">
        <v>1827</v>
      </c>
      <c r="C439" s="216">
        <v>0.1</v>
      </c>
      <c r="D439" s="256" t="s">
        <v>1405</v>
      </c>
      <c r="E439" s="29"/>
      <c r="F439" s="29"/>
      <c r="G439" s="31"/>
      <c r="H439" s="31"/>
    </row>
    <row r="440" spans="1:8" x14ac:dyDescent="0.25">
      <c r="A440" s="214" t="s">
        <v>1798</v>
      </c>
      <c r="B440" s="255" t="s">
        <v>1799</v>
      </c>
      <c r="C440" s="216">
        <v>0.1</v>
      </c>
      <c r="D440" s="256" t="s">
        <v>1412</v>
      </c>
      <c r="E440" s="29"/>
      <c r="F440" s="29"/>
      <c r="G440" s="31"/>
      <c r="H440" s="31"/>
    </row>
    <row r="441" spans="1:8" ht="12.75" customHeight="1" x14ac:dyDescent="0.25">
      <c r="A441" s="214" t="s">
        <v>1336</v>
      </c>
      <c r="B441" s="255" t="s">
        <v>1795</v>
      </c>
      <c r="C441" s="216">
        <v>0.1</v>
      </c>
      <c r="D441" s="256" t="s">
        <v>1406</v>
      </c>
      <c r="E441" s="29"/>
      <c r="F441" s="29"/>
      <c r="G441" s="31"/>
      <c r="H441" s="31"/>
    </row>
    <row r="442" spans="1:8" x14ac:dyDescent="0.25">
      <c r="A442" s="214" t="s">
        <v>782</v>
      </c>
      <c r="B442" s="255" t="s">
        <v>1617</v>
      </c>
      <c r="C442" s="216">
        <v>0.1</v>
      </c>
      <c r="D442" s="256" t="s">
        <v>1406</v>
      </c>
      <c r="E442" s="29"/>
      <c r="F442" s="31"/>
      <c r="G442" s="31"/>
    </row>
    <row r="443" spans="1:8" x14ac:dyDescent="0.25">
      <c r="A443" s="214" t="s">
        <v>783</v>
      </c>
      <c r="B443" s="255" t="s">
        <v>1618</v>
      </c>
      <c r="C443" s="216">
        <v>0.1</v>
      </c>
      <c r="D443" s="256" t="s">
        <v>1411</v>
      </c>
      <c r="E443" s="29"/>
    </row>
    <row r="444" spans="1:8" x14ac:dyDescent="0.25">
      <c r="A444" s="214" t="s">
        <v>1204</v>
      </c>
      <c r="B444" s="255" t="s">
        <v>1619</v>
      </c>
      <c r="C444" s="216">
        <v>0.1</v>
      </c>
      <c r="D444" s="256" t="s">
        <v>1413</v>
      </c>
      <c r="E444" s="29"/>
    </row>
    <row r="445" spans="1:8" x14ac:dyDescent="0.25">
      <c r="A445" s="214" t="s">
        <v>785</v>
      </c>
      <c r="B445" s="255" t="s">
        <v>786</v>
      </c>
      <c r="C445" s="216">
        <v>0.1</v>
      </c>
      <c r="D445" s="256" t="s">
        <v>1411</v>
      </c>
      <c r="E445" s="29"/>
    </row>
    <row r="446" spans="1:8" x14ac:dyDescent="0.25">
      <c r="A446" s="214" t="s">
        <v>1761</v>
      </c>
      <c r="B446" s="255" t="s">
        <v>1762</v>
      </c>
      <c r="C446" s="216">
        <v>0.1</v>
      </c>
      <c r="D446" s="256" t="s">
        <v>1413</v>
      </c>
      <c r="E446" s="29"/>
    </row>
    <row r="447" spans="1:8" x14ac:dyDescent="0.25">
      <c r="A447" s="214" t="s">
        <v>1526</v>
      </c>
      <c r="B447" s="255" t="s">
        <v>1527</v>
      </c>
      <c r="C447" s="216">
        <v>0.1</v>
      </c>
      <c r="D447" s="256" t="s">
        <v>1413</v>
      </c>
      <c r="E447" s="29"/>
    </row>
    <row r="448" spans="1:8" x14ac:dyDescent="0.25">
      <c r="A448" s="214" t="s">
        <v>1105</v>
      </c>
      <c r="B448" s="255" t="s">
        <v>1106</v>
      </c>
      <c r="C448" s="216">
        <v>0.1</v>
      </c>
      <c r="D448" s="256" t="s">
        <v>1405</v>
      </c>
      <c r="E448" s="29"/>
    </row>
    <row r="449" spans="1:5" x14ac:dyDescent="0.25">
      <c r="A449" s="214" t="s">
        <v>898</v>
      </c>
      <c r="B449" s="255" t="s">
        <v>1531</v>
      </c>
      <c r="C449" s="216">
        <v>0.1</v>
      </c>
      <c r="D449" s="256" t="s">
        <v>1412</v>
      </c>
      <c r="E449" s="29"/>
    </row>
    <row r="450" spans="1:5" x14ac:dyDescent="0.25">
      <c r="A450" s="214" t="s">
        <v>1125</v>
      </c>
      <c r="B450" s="255" t="s">
        <v>1620</v>
      </c>
      <c r="C450" s="216">
        <v>0.1</v>
      </c>
      <c r="D450" s="256" t="s">
        <v>1410</v>
      </c>
      <c r="E450" s="29"/>
    </row>
    <row r="451" spans="1:5" x14ac:dyDescent="0.25">
      <c r="A451" s="214" t="s">
        <v>1692</v>
      </c>
      <c r="B451" s="255" t="s">
        <v>1693</v>
      </c>
      <c r="C451" s="216">
        <v>0.1</v>
      </c>
      <c r="D451" s="256" t="s">
        <v>1405</v>
      </c>
      <c r="E451" s="29"/>
    </row>
    <row r="452" spans="1:5" x14ac:dyDescent="0.25">
      <c r="A452" s="214" t="s">
        <v>1064</v>
      </c>
      <c r="B452" s="255" t="s">
        <v>1065</v>
      </c>
      <c r="C452" s="216">
        <v>0.1</v>
      </c>
      <c r="D452" s="256" t="s">
        <v>1410</v>
      </c>
      <c r="E452" s="29"/>
    </row>
    <row r="453" spans="1:5" x14ac:dyDescent="0.25">
      <c r="A453" s="214" t="s">
        <v>1678</v>
      </c>
      <c r="B453" s="255" t="s">
        <v>1679</v>
      </c>
      <c r="C453" s="216">
        <v>0.1</v>
      </c>
      <c r="D453" s="256" t="s">
        <v>1405</v>
      </c>
      <c r="E453" s="29"/>
    </row>
    <row r="454" spans="1:5" x14ac:dyDescent="0.25">
      <c r="A454" s="214" t="s">
        <v>1730</v>
      </c>
      <c r="B454" s="255" t="s">
        <v>1731</v>
      </c>
      <c r="C454" s="216">
        <v>0.1</v>
      </c>
      <c r="D454" s="256" t="s">
        <v>1405</v>
      </c>
      <c r="E454" s="29"/>
    </row>
    <row r="455" spans="1:5" x14ac:dyDescent="0.25">
      <c r="A455" s="214" t="s">
        <v>738</v>
      </c>
      <c r="B455" s="255" t="s">
        <v>1536</v>
      </c>
      <c r="C455" s="216">
        <v>0.1</v>
      </c>
      <c r="D455" s="256" t="s">
        <v>1408</v>
      </c>
      <c r="E455" s="29"/>
    </row>
    <row r="456" spans="1:5" x14ac:dyDescent="0.25">
      <c r="A456" s="214" t="s">
        <v>1680</v>
      </c>
      <c r="B456" s="255" t="s">
        <v>1681</v>
      </c>
      <c r="C456" s="216">
        <v>0.1</v>
      </c>
      <c r="D456" s="256" t="s">
        <v>1412</v>
      </c>
      <c r="E456" s="29"/>
    </row>
    <row r="457" spans="1:5" x14ac:dyDescent="0.25">
      <c r="A457" s="214" t="s">
        <v>1763</v>
      </c>
      <c r="B457" s="255" t="s">
        <v>1764</v>
      </c>
      <c r="C457" s="216">
        <v>0.1</v>
      </c>
      <c r="D457" s="256" t="s">
        <v>1405</v>
      </c>
      <c r="E457" s="29"/>
    </row>
    <row r="458" spans="1:5" x14ac:dyDescent="0.25">
      <c r="A458" s="214" t="s">
        <v>1765</v>
      </c>
      <c r="B458" s="255" t="s">
        <v>1766</v>
      </c>
      <c r="C458" s="216">
        <v>0.1</v>
      </c>
      <c r="D458" s="256" t="s">
        <v>1408</v>
      </c>
      <c r="E458" s="29"/>
    </row>
    <row r="459" spans="1:5" x14ac:dyDescent="0.25">
      <c r="A459" s="214" t="s">
        <v>740</v>
      </c>
      <c r="B459" s="255" t="s">
        <v>1623</v>
      </c>
      <c r="C459" s="216">
        <v>0.1</v>
      </c>
      <c r="D459" s="256" t="s">
        <v>1408</v>
      </c>
      <c r="E459" s="29"/>
    </row>
    <row r="460" spans="1:5" x14ac:dyDescent="0.25">
      <c r="A460" s="214" t="s">
        <v>1066</v>
      </c>
      <c r="B460" s="255" t="s">
        <v>1067</v>
      </c>
      <c r="C460" s="216">
        <v>0.1</v>
      </c>
      <c r="D460" s="256" t="s">
        <v>1411</v>
      </c>
      <c r="E460" s="29"/>
    </row>
    <row r="461" spans="1:5" x14ac:dyDescent="0.25">
      <c r="A461" s="214" t="s">
        <v>790</v>
      </c>
      <c r="B461" s="255" t="s">
        <v>791</v>
      </c>
      <c r="C461" s="216">
        <v>0.1</v>
      </c>
      <c r="D461" s="256" t="s">
        <v>1413</v>
      </c>
      <c r="E461" s="29"/>
    </row>
    <row r="462" spans="1:5" x14ac:dyDescent="0.25">
      <c r="A462" s="214" t="s">
        <v>859</v>
      </c>
      <c r="B462" s="255" t="s">
        <v>860</v>
      </c>
      <c r="C462" s="216">
        <v>0.1</v>
      </c>
      <c r="D462" s="256" t="s">
        <v>1412</v>
      </c>
      <c r="E462" s="29"/>
    </row>
    <row r="463" spans="1:5" x14ac:dyDescent="0.25">
      <c r="A463" s="214" t="s">
        <v>744</v>
      </c>
      <c r="B463" s="255" t="s">
        <v>1625</v>
      </c>
      <c r="C463" s="216">
        <v>0.1</v>
      </c>
      <c r="D463" s="256" t="s">
        <v>1413</v>
      </c>
      <c r="E463" s="29"/>
    </row>
    <row r="464" spans="1:5" x14ac:dyDescent="0.25">
      <c r="A464" s="214" t="s">
        <v>926</v>
      </c>
      <c r="B464" s="255" t="s">
        <v>927</v>
      </c>
      <c r="C464" s="216">
        <v>0.1</v>
      </c>
      <c r="D464" s="256" t="s">
        <v>1410</v>
      </c>
      <c r="E464" s="29"/>
    </row>
    <row r="465" spans="1:5" x14ac:dyDescent="0.25">
      <c r="A465" s="214" t="s">
        <v>1769</v>
      </c>
      <c r="B465" s="255" t="s">
        <v>1770</v>
      </c>
      <c r="C465" s="216">
        <v>0.1</v>
      </c>
      <c r="D465" s="256" t="s">
        <v>1405</v>
      </c>
      <c r="E465" s="29"/>
    </row>
    <row r="466" spans="1:5" x14ac:dyDescent="0.25">
      <c r="A466" s="214" t="s">
        <v>1551</v>
      </c>
      <c r="B466" s="255" t="s">
        <v>1552</v>
      </c>
      <c r="C466" s="216">
        <v>0.1</v>
      </c>
      <c r="D466" s="256" t="s">
        <v>1411</v>
      </c>
      <c r="E466" s="29"/>
    </row>
    <row r="467" spans="1:5" x14ac:dyDescent="0.25">
      <c r="A467" s="214" t="s">
        <v>1014</v>
      </c>
      <c r="B467" s="255" t="s">
        <v>1015</v>
      </c>
      <c r="C467" s="216">
        <v>0.1</v>
      </c>
      <c r="D467" s="256" t="s">
        <v>1408</v>
      </c>
      <c r="E467" s="29"/>
    </row>
    <row r="468" spans="1:5" x14ac:dyDescent="0.25">
      <c r="A468" s="214" t="s">
        <v>749</v>
      </c>
      <c r="B468" s="255" t="s">
        <v>1626</v>
      </c>
      <c r="C468" s="216">
        <v>0.1</v>
      </c>
      <c r="D468" s="256" t="s">
        <v>1414</v>
      </c>
      <c r="E468" s="29"/>
    </row>
    <row r="469" spans="1:5" x14ac:dyDescent="0.25">
      <c r="A469" s="214" t="s">
        <v>1191</v>
      </c>
      <c r="B469" s="255" t="s">
        <v>1627</v>
      </c>
      <c r="C469" s="216">
        <v>0.1</v>
      </c>
      <c r="D469" s="256" t="s">
        <v>1412</v>
      </c>
      <c r="E469" s="29"/>
    </row>
    <row r="470" spans="1:5" x14ac:dyDescent="0.25">
      <c r="A470" s="214" t="s">
        <v>1771</v>
      </c>
      <c r="B470" s="255" t="s">
        <v>1772</v>
      </c>
      <c r="C470" s="216">
        <v>0.1</v>
      </c>
      <c r="D470" s="256" t="s">
        <v>1412</v>
      </c>
      <c r="E470" s="29"/>
    </row>
    <row r="471" spans="1:5" x14ac:dyDescent="0.25">
      <c r="A471" s="214" t="s">
        <v>796</v>
      </c>
      <c r="B471" s="255" t="s">
        <v>797</v>
      </c>
      <c r="C471" s="216">
        <v>0.1</v>
      </c>
      <c r="D471" s="256" t="s">
        <v>1414</v>
      </c>
      <c r="E471" s="29"/>
    </row>
    <row r="472" spans="1:5" x14ac:dyDescent="0.25">
      <c r="A472" s="214" t="s">
        <v>1205</v>
      </c>
      <c r="B472" s="255" t="s">
        <v>1555</v>
      </c>
      <c r="C472" s="216">
        <v>0.1</v>
      </c>
      <c r="D472" s="256" t="s">
        <v>1410</v>
      </c>
      <c r="E472" s="29"/>
    </row>
    <row r="473" spans="1:5" x14ac:dyDescent="0.25">
      <c r="A473" s="214" t="s">
        <v>1183</v>
      </c>
      <c r="B473" s="255" t="s">
        <v>1773</v>
      </c>
      <c r="C473" s="216">
        <v>0.1</v>
      </c>
      <c r="D473" s="256" t="s">
        <v>1405</v>
      </c>
      <c r="E473" s="29"/>
    </row>
    <row r="474" spans="1:5" x14ac:dyDescent="0.25">
      <c r="A474" s="214" t="s">
        <v>753</v>
      </c>
      <c r="B474" s="255" t="s">
        <v>1562</v>
      </c>
      <c r="C474" s="216">
        <v>0.1</v>
      </c>
      <c r="D474" s="256" t="s">
        <v>1412</v>
      </c>
      <c r="E474" s="29"/>
    </row>
    <row r="475" spans="1:5" x14ac:dyDescent="0.25">
      <c r="A475" s="214" t="s">
        <v>1694</v>
      </c>
      <c r="B475" s="255" t="s">
        <v>1695</v>
      </c>
      <c r="C475" s="216">
        <v>0.1</v>
      </c>
      <c r="D475" s="256" t="s">
        <v>1410</v>
      </c>
      <c r="E475" s="29"/>
    </row>
    <row r="476" spans="1:5" x14ac:dyDescent="0.25">
      <c r="A476" s="214" t="s">
        <v>1206</v>
      </c>
      <c r="B476" s="255" t="s">
        <v>1207</v>
      </c>
      <c r="C476" s="216">
        <v>0.1</v>
      </c>
      <c r="D476" s="256" t="s">
        <v>1405</v>
      </c>
      <c r="E476" s="29"/>
    </row>
    <row r="477" spans="1:5" x14ac:dyDescent="0.25">
      <c r="A477" s="214" t="s">
        <v>800</v>
      </c>
      <c r="B477" s="255" t="s">
        <v>801</v>
      </c>
      <c r="C477" s="216">
        <v>0.1</v>
      </c>
      <c r="D477" s="256" t="s">
        <v>1406</v>
      </c>
      <c r="E477" s="29"/>
    </row>
    <row r="478" spans="1:5" x14ac:dyDescent="0.25">
      <c r="A478" s="214" t="s">
        <v>1828</v>
      </c>
      <c r="B478" s="255" t="s">
        <v>1829</v>
      </c>
      <c r="C478" s="216">
        <v>0.1</v>
      </c>
      <c r="D478" s="256" t="s">
        <v>1404</v>
      </c>
      <c r="E478" s="29"/>
    </row>
    <row r="479" spans="1:5" x14ac:dyDescent="0.25">
      <c r="A479" s="214" t="s">
        <v>1830</v>
      </c>
      <c r="B479" s="255" t="s">
        <v>1831</v>
      </c>
      <c r="C479" s="216">
        <v>0.1</v>
      </c>
      <c r="D479" s="256" t="s">
        <v>1405</v>
      </c>
      <c r="E479" s="29"/>
    </row>
    <row r="480" spans="1:5" x14ac:dyDescent="0.25">
      <c r="A480" s="214" t="s">
        <v>1832</v>
      </c>
      <c r="B480" s="255" t="s">
        <v>1833</v>
      </c>
      <c r="C480" s="216">
        <v>0.1</v>
      </c>
      <c r="D480" s="256" t="s">
        <v>1405</v>
      </c>
      <c r="E480" s="29"/>
    </row>
    <row r="481" spans="1:5" x14ac:dyDescent="0.25">
      <c r="A481" s="214" t="s">
        <v>756</v>
      </c>
      <c r="B481" s="255" t="s">
        <v>757</v>
      </c>
      <c r="C481" s="216">
        <v>0.1</v>
      </c>
      <c r="D481" s="256" t="s">
        <v>1405</v>
      </c>
      <c r="E481" s="29"/>
    </row>
    <row r="482" spans="1:5" x14ac:dyDescent="0.25">
      <c r="A482" s="214" t="s">
        <v>1696</v>
      </c>
      <c r="B482" s="255" t="s">
        <v>1697</v>
      </c>
      <c r="C482" s="216">
        <v>0.1</v>
      </c>
      <c r="D482" s="256" t="s">
        <v>1411</v>
      </c>
      <c r="E482" s="29"/>
    </row>
    <row r="483" spans="1:5" x14ac:dyDescent="0.25">
      <c r="A483" s="214" t="s">
        <v>802</v>
      </c>
      <c r="B483" s="255" t="s">
        <v>1630</v>
      </c>
      <c r="C483" s="216">
        <v>0.1</v>
      </c>
      <c r="D483" s="256" t="s">
        <v>1404</v>
      </c>
      <c r="E483" s="29"/>
    </row>
    <row r="484" spans="1:5" x14ac:dyDescent="0.25">
      <c r="A484" s="214" t="s">
        <v>899</v>
      </c>
      <c r="B484" s="255" t="s">
        <v>1631</v>
      </c>
      <c r="C484" s="216">
        <v>0.1</v>
      </c>
      <c r="D484" s="256" t="s">
        <v>1413</v>
      </c>
      <c r="E484" s="29"/>
    </row>
    <row r="485" spans="1:5" x14ac:dyDescent="0.25">
      <c r="A485" s="214" t="s">
        <v>803</v>
      </c>
      <c r="B485" s="255" t="s">
        <v>1632</v>
      </c>
      <c r="C485" s="216">
        <v>0.1</v>
      </c>
      <c r="D485" s="256" t="s">
        <v>1408</v>
      </c>
      <c r="E485" s="29"/>
    </row>
    <row r="486" spans="1:5" x14ac:dyDescent="0.25">
      <c r="A486" s="214" t="s">
        <v>1127</v>
      </c>
      <c r="B486" s="255" t="s">
        <v>1633</v>
      </c>
      <c r="C486" s="216">
        <v>0.1</v>
      </c>
      <c r="D486" s="256" t="s">
        <v>1405</v>
      </c>
      <c r="E486" s="29"/>
    </row>
    <row r="487" spans="1:5" x14ac:dyDescent="0.25">
      <c r="A487" s="214" t="s">
        <v>1834</v>
      </c>
      <c r="B487" s="255" t="s">
        <v>1835</v>
      </c>
      <c r="C487" s="216">
        <v>0.1</v>
      </c>
      <c r="D487" s="256" t="s">
        <v>1411</v>
      </c>
      <c r="E487" s="29"/>
    </row>
    <row r="488" spans="1:5" x14ac:dyDescent="0.25">
      <c r="A488" s="214" t="s">
        <v>804</v>
      </c>
      <c r="B488" s="255" t="s">
        <v>1634</v>
      </c>
      <c r="C488" s="216">
        <v>0.1</v>
      </c>
      <c r="D488" s="256" t="s">
        <v>1408</v>
      </c>
      <c r="E488" s="29"/>
    </row>
    <row r="489" spans="1:5" x14ac:dyDescent="0.25">
      <c r="A489" s="214" t="s">
        <v>1247</v>
      </c>
      <c r="B489" s="255" t="s">
        <v>1248</v>
      </c>
      <c r="C489" s="216">
        <v>0.1</v>
      </c>
      <c r="D489" s="256" t="s">
        <v>1405</v>
      </c>
      <c r="E489" s="29"/>
    </row>
    <row r="490" spans="1:5" x14ac:dyDescent="0.25">
      <c r="A490" s="214" t="s">
        <v>1635</v>
      </c>
      <c r="B490" s="255" t="s">
        <v>1636</v>
      </c>
      <c r="C490" s="216">
        <v>0.1</v>
      </c>
      <c r="D490" s="256" t="s">
        <v>1409</v>
      </c>
      <c r="E490" s="29"/>
    </row>
    <row r="491" spans="1:5" ht="13.5" customHeight="1" x14ac:dyDescent="0.25">
      <c r="A491" s="214" t="s">
        <v>1800</v>
      </c>
      <c r="B491" s="255" t="s">
        <v>1801</v>
      </c>
      <c r="C491" s="216">
        <v>0.1</v>
      </c>
      <c r="D491" s="256" t="s">
        <v>1412</v>
      </c>
      <c r="E491" s="29"/>
    </row>
    <row r="492" spans="1:5" ht="13.5" customHeight="1" x14ac:dyDescent="0.25">
      <c r="A492" s="214" t="s">
        <v>1774</v>
      </c>
      <c r="B492" s="255" t="s">
        <v>1775</v>
      </c>
      <c r="C492" s="216">
        <v>0.1</v>
      </c>
      <c r="D492" s="256" t="s">
        <v>1414</v>
      </c>
      <c r="E492" s="29"/>
    </row>
    <row r="493" spans="1:5" ht="13.5" customHeight="1" x14ac:dyDescent="0.25">
      <c r="A493" s="214" t="s">
        <v>1836</v>
      </c>
      <c r="B493" s="255" t="s">
        <v>1837</v>
      </c>
      <c r="C493" s="216">
        <v>0.1</v>
      </c>
      <c r="D493" s="256" t="s">
        <v>1409</v>
      </c>
      <c r="E493" s="29"/>
    </row>
    <row r="494" spans="1:5" ht="13.5" customHeight="1" x14ac:dyDescent="0.25">
      <c r="A494" s="214" t="s">
        <v>1838</v>
      </c>
      <c r="B494" s="255" t="s">
        <v>1839</v>
      </c>
      <c r="C494" s="216">
        <v>0.1</v>
      </c>
      <c r="D494" s="256" t="s">
        <v>1405</v>
      </c>
      <c r="E494" s="29"/>
    </row>
    <row r="495" spans="1:5" ht="13.5" customHeight="1" x14ac:dyDescent="0.25">
      <c r="A495" s="214" t="s">
        <v>1840</v>
      </c>
      <c r="B495" s="255" t="s">
        <v>1841</v>
      </c>
      <c r="C495" s="216">
        <v>0.1</v>
      </c>
      <c r="D495" s="256" t="s">
        <v>1405</v>
      </c>
      <c r="E495" s="29"/>
    </row>
    <row r="496" spans="1:5" ht="13.5" customHeight="1" x14ac:dyDescent="0.25">
      <c r="A496" s="214" t="s">
        <v>1245</v>
      </c>
      <c r="B496" s="255" t="s">
        <v>1584</v>
      </c>
      <c r="C496" s="216">
        <v>0.1</v>
      </c>
      <c r="D496" s="256" t="s">
        <v>1410</v>
      </c>
      <c r="E496" s="29"/>
    </row>
    <row r="497" spans="1:7" ht="13.5" customHeight="1" x14ac:dyDescent="0.25">
      <c r="A497" s="214" t="s">
        <v>1200</v>
      </c>
      <c r="B497" s="255" t="s">
        <v>1586</v>
      </c>
      <c r="C497" s="216">
        <v>0.1</v>
      </c>
      <c r="D497" s="256" t="s">
        <v>1412</v>
      </c>
      <c r="E497" s="29"/>
    </row>
    <row r="498" spans="1:7" ht="13.5" customHeight="1" x14ac:dyDescent="0.25">
      <c r="A498" s="214" t="s">
        <v>1034</v>
      </c>
      <c r="B498" s="255" t="s">
        <v>1638</v>
      </c>
      <c r="C498" s="216">
        <v>0.1</v>
      </c>
      <c r="D498" s="256" t="s">
        <v>1406</v>
      </c>
      <c r="E498" s="29"/>
    </row>
    <row r="499" spans="1:7" ht="13.5" customHeight="1" x14ac:dyDescent="0.25">
      <c r="A499" s="214" t="s">
        <v>1588</v>
      </c>
      <c r="B499" s="255" t="s">
        <v>1589</v>
      </c>
      <c r="C499" s="216">
        <v>0.1</v>
      </c>
      <c r="D499" s="256" t="s">
        <v>1405</v>
      </c>
      <c r="E499" s="29"/>
    </row>
    <row r="500" spans="1:7" ht="13.5" customHeight="1" x14ac:dyDescent="0.25">
      <c r="A500" s="214" t="s">
        <v>1175</v>
      </c>
      <c r="B500" s="255" t="s">
        <v>1639</v>
      </c>
      <c r="C500" s="216">
        <v>0.1</v>
      </c>
      <c r="D500" s="256" t="s">
        <v>1405</v>
      </c>
      <c r="E500" s="29"/>
    </row>
    <row r="501" spans="1:7" ht="13.15" customHeight="1" x14ac:dyDescent="0.25">
      <c r="A501" s="214" t="s">
        <v>1842</v>
      </c>
      <c r="B501" s="255" t="s">
        <v>1843</v>
      </c>
      <c r="C501" s="216">
        <v>0.1</v>
      </c>
      <c r="D501" s="256" t="s">
        <v>1411</v>
      </c>
      <c r="E501" s="29"/>
    </row>
    <row r="502" spans="1:7" ht="13.15" customHeight="1" x14ac:dyDescent="0.25">
      <c r="A502" s="214" t="s">
        <v>857</v>
      </c>
      <c r="B502" s="255" t="s">
        <v>1640</v>
      </c>
      <c r="C502" s="216">
        <v>0.1</v>
      </c>
      <c r="D502" s="256" t="s">
        <v>1405</v>
      </c>
      <c r="E502" s="29"/>
    </row>
    <row r="503" spans="1:7" ht="13.15" customHeight="1" x14ac:dyDescent="0.25">
      <c r="A503" s="214" t="s">
        <v>1700</v>
      </c>
      <c r="B503" s="255" t="s">
        <v>1701</v>
      </c>
      <c r="C503" s="216">
        <v>0.1</v>
      </c>
      <c r="D503" s="256" t="s">
        <v>1412</v>
      </c>
      <c r="E503" s="29"/>
    </row>
    <row r="504" spans="1:7" ht="30" customHeight="1" x14ac:dyDescent="0.25">
      <c r="A504" s="341" t="s">
        <v>1176</v>
      </c>
      <c r="B504" s="341"/>
      <c r="C504" s="341"/>
      <c r="D504" s="341"/>
      <c r="E504" s="341"/>
      <c r="F504" s="341"/>
      <c r="G504" s="341"/>
    </row>
    <row r="505" spans="1:7" ht="70.150000000000006" customHeight="1" x14ac:dyDescent="0.25">
      <c r="A505" s="341" t="s">
        <v>1716</v>
      </c>
      <c r="B505" s="341"/>
      <c r="C505" s="341"/>
      <c r="D505" s="341"/>
      <c r="E505" s="341"/>
      <c r="F505" s="341"/>
      <c r="G505" s="341"/>
    </row>
    <row r="506" spans="1:7" x14ac:dyDescent="0.25">
      <c r="D506" s="30"/>
      <c r="E506" s="29"/>
    </row>
    <row r="507" spans="1:7" x14ac:dyDescent="0.25">
      <c r="D507" s="30"/>
      <c r="E507" s="29"/>
    </row>
    <row r="508" spans="1:7" x14ac:dyDescent="0.25">
      <c r="D508" s="30"/>
      <c r="E508" s="29"/>
    </row>
    <row r="509" spans="1:7" x14ac:dyDescent="0.25">
      <c r="D509" s="30"/>
      <c r="E509" s="29"/>
    </row>
    <row r="510" spans="1:7" x14ac:dyDescent="0.25">
      <c r="D510" s="30"/>
      <c r="E510" s="29"/>
    </row>
    <row r="511" spans="1:7" x14ac:dyDescent="0.25">
      <c r="D511" s="30"/>
      <c r="E511" s="29"/>
    </row>
    <row r="512" spans="1:7" x14ac:dyDescent="0.25">
      <c r="D512" s="30"/>
      <c r="E512" s="29"/>
    </row>
    <row r="513" spans="4:5" x14ac:dyDescent="0.25">
      <c r="D513" s="30"/>
      <c r="E513" s="29"/>
    </row>
    <row r="514" spans="4:5" x14ac:dyDescent="0.25">
      <c r="D514" s="30"/>
      <c r="E514" s="29"/>
    </row>
    <row r="515" spans="4:5" x14ac:dyDescent="0.25">
      <c r="D515" s="30"/>
      <c r="E515" s="29"/>
    </row>
    <row r="516" spans="4:5" x14ac:dyDescent="0.25">
      <c r="D516" s="30"/>
      <c r="E516" s="29"/>
    </row>
    <row r="517" spans="4:5" x14ac:dyDescent="0.25">
      <c r="D517" s="30"/>
      <c r="E517" s="29"/>
    </row>
    <row r="518" spans="4:5" x14ac:dyDescent="0.25">
      <c r="D518" s="30"/>
      <c r="E518" s="29"/>
    </row>
    <row r="519" spans="4:5" x14ac:dyDescent="0.25">
      <c r="D519" s="30"/>
      <c r="E519" s="29"/>
    </row>
    <row r="520" spans="4:5" x14ac:dyDescent="0.25">
      <c r="D520" s="30"/>
      <c r="E520" s="29"/>
    </row>
    <row r="521" spans="4:5" x14ac:dyDescent="0.25">
      <c r="D521" s="30"/>
      <c r="E521" s="29"/>
    </row>
    <row r="522" spans="4:5" x14ac:dyDescent="0.25">
      <c r="D522" s="30"/>
      <c r="E522" s="29"/>
    </row>
    <row r="523" spans="4:5" x14ac:dyDescent="0.25">
      <c r="D523" s="30"/>
      <c r="E523" s="29"/>
    </row>
    <row r="524" spans="4:5" x14ac:dyDescent="0.25">
      <c r="D524" s="30"/>
      <c r="E524" s="29"/>
    </row>
    <row r="525" spans="4:5" x14ac:dyDescent="0.25">
      <c r="D525" s="30"/>
      <c r="E525" s="29"/>
    </row>
    <row r="526" spans="4:5" x14ac:dyDescent="0.25">
      <c r="D526" s="30"/>
      <c r="E526" s="29"/>
    </row>
    <row r="527" spans="4:5" x14ac:dyDescent="0.25">
      <c r="D527" s="30"/>
      <c r="E527" s="29"/>
    </row>
  </sheetData>
  <sheetProtection algorithmName="SHA-512" hashValue="nC+K224EWcFSRsmJouOuXzgUuP+JgPrCeNiMx0u0JC9BF+vCd0oLxlqnfxdcAXpPsTzDRCrTnZPy7IRu7otGug==" saltValue="xCj0XKiJonpom/sYyTP4nA==" spinCount="100000" sheet="1" objects="1" scenarios="1"/>
  <sortState xmlns:xlrd2="http://schemas.microsoft.com/office/spreadsheetml/2017/richdata2" ref="A105:J122">
    <sortCondition ref="B105:B122"/>
  </sortState>
  <mergeCells count="2">
    <mergeCell ref="A504:G504"/>
    <mergeCell ref="A505:G505"/>
  </mergeCells>
  <printOptions horizontalCentered="1"/>
  <pageMargins left="0.35433070866141736" right="0.35433070866141736" top="0.78740157480314965" bottom="0.78740157480314965" header="0.51181102362204722" footer="0.51181102362204722"/>
  <pageSetup paperSize="8"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pageSetUpPr fitToPage="1"/>
  </sheetPr>
  <dimension ref="A1:HS175"/>
  <sheetViews>
    <sheetView showGridLines="0" zoomScale="90" zoomScaleNormal="90" workbookViewId="0">
      <selection activeCell="H18" sqref="H18"/>
    </sheetView>
  </sheetViews>
  <sheetFormatPr defaultColWidth="8.54296875" defaultRowHeight="12.5" x14ac:dyDescent="0.25"/>
  <cols>
    <col min="1" max="1" width="21.7265625" style="21" customWidth="1"/>
    <col min="2" max="2" width="14.54296875" style="26" customWidth="1"/>
    <col min="3" max="3" width="9.453125" style="57" customWidth="1"/>
    <col min="4" max="4" width="17.7265625" style="57" customWidth="1"/>
    <col min="5" max="5" width="56.7265625" style="82" customWidth="1"/>
    <col min="6" max="16384" width="8.54296875" style="20"/>
  </cols>
  <sheetData>
    <row r="1" spans="1:5" ht="18" x14ac:dyDescent="0.4">
      <c r="A1" s="135" t="s">
        <v>1845</v>
      </c>
      <c r="B1" s="136"/>
      <c r="C1" s="137"/>
      <c r="D1" s="138"/>
      <c r="E1" s="139"/>
    </row>
    <row r="2" spans="1:5" ht="14.25" customHeight="1" x14ac:dyDescent="0.3">
      <c r="A2" s="140" t="s">
        <v>912</v>
      </c>
      <c r="B2" s="111"/>
      <c r="C2" s="79"/>
      <c r="D2" s="79"/>
      <c r="E2" s="141"/>
    </row>
    <row r="3" spans="1:5" ht="8.25" customHeight="1" x14ac:dyDescent="0.3">
      <c r="A3" s="140"/>
      <c r="B3" s="111"/>
      <c r="C3" s="79"/>
      <c r="D3" s="79"/>
      <c r="E3" s="141"/>
    </row>
    <row r="4" spans="1:5" s="80" customFormat="1" ht="28.15" customHeight="1" x14ac:dyDescent="0.3">
      <c r="A4" s="134" t="s">
        <v>913</v>
      </c>
      <c r="B4" s="133" t="s">
        <v>917</v>
      </c>
      <c r="C4" s="133" t="s">
        <v>918</v>
      </c>
      <c r="D4" s="134" t="s">
        <v>914</v>
      </c>
      <c r="E4" s="142" t="s">
        <v>915</v>
      </c>
    </row>
    <row r="5" spans="1:5" s="80" customFormat="1" ht="13" x14ac:dyDescent="0.3">
      <c r="A5" s="143" t="s">
        <v>916</v>
      </c>
      <c r="B5" s="353" t="s">
        <v>1723</v>
      </c>
      <c r="C5" s="351">
        <v>232510</v>
      </c>
      <c r="D5" s="349" t="s">
        <v>919</v>
      </c>
      <c r="E5" s="355" t="s">
        <v>920</v>
      </c>
    </row>
    <row r="6" spans="1:5" s="81" customFormat="1" ht="13" x14ac:dyDescent="0.3">
      <c r="A6" s="145" t="s">
        <v>1722</v>
      </c>
      <c r="B6" s="354"/>
      <c r="C6" s="352"/>
      <c r="D6" s="350"/>
      <c r="E6" s="356"/>
    </row>
    <row r="7" spans="1:5" ht="4.1500000000000004" customHeight="1" x14ac:dyDescent="0.25">
      <c r="A7" s="144"/>
      <c r="B7" s="111"/>
      <c r="C7" s="79"/>
      <c r="D7" s="79"/>
      <c r="E7" s="141"/>
    </row>
    <row r="8" spans="1:5" ht="54.65" customHeight="1" x14ac:dyDescent="0.25">
      <c r="A8" s="343" t="s">
        <v>921</v>
      </c>
      <c r="B8" s="344"/>
      <c r="C8" s="344"/>
      <c r="D8" s="344"/>
      <c r="E8" s="345"/>
    </row>
    <row r="9" spans="1:5" x14ac:dyDescent="0.25">
      <c r="A9" s="343" t="s">
        <v>923</v>
      </c>
      <c r="B9" s="344"/>
      <c r="C9" s="344"/>
      <c r="D9" s="344"/>
      <c r="E9" s="345"/>
    </row>
    <row r="10" spans="1:5" ht="27" customHeight="1" x14ac:dyDescent="0.25">
      <c r="A10" s="346" t="s">
        <v>922</v>
      </c>
      <c r="B10" s="347"/>
      <c r="C10" s="347"/>
      <c r="D10" s="347"/>
      <c r="E10" s="348"/>
    </row>
    <row r="11" spans="1:5" x14ac:dyDescent="0.25">
      <c r="C11" s="13"/>
      <c r="D11" s="13"/>
    </row>
    <row r="12" spans="1:5" x14ac:dyDescent="0.25">
      <c r="C12" s="13"/>
      <c r="D12" s="13"/>
    </row>
    <row r="13" spans="1:5" x14ac:dyDescent="0.25">
      <c r="C13" s="13"/>
      <c r="D13" s="13"/>
    </row>
    <row r="14" spans="1:5" x14ac:dyDescent="0.25">
      <c r="C14" s="13"/>
      <c r="D14" s="13"/>
    </row>
    <row r="15" spans="1:5" x14ac:dyDescent="0.25">
      <c r="C15" s="13"/>
      <c r="D15" s="13"/>
    </row>
    <row r="16" spans="1:5" x14ac:dyDescent="0.25">
      <c r="C16" s="13"/>
      <c r="D16" s="13"/>
    </row>
    <row r="17" spans="1:227" x14ac:dyDescent="0.25">
      <c r="C17" s="13"/>
      <c r="D17" s="13"/>
    </row>
    <row r="18" spans="1:227" x14ac:dyDescent="0.25">
      <c r="C18" s="13"/>
      <c r="D18" s="13"/>
    </row>
    <row r="19" spans="1:227" x14ac:dyDescent="0.25">
      <c r="C19" s="13"/>
      <c r="D19" s="13"/>
    </row>
    <row r="20" spans="1:227" x14ac:dyDescent="0.25">
      <c r="C20" s="13"/>
      <c r="D20" s="13"/>
    </row>
    <row r="21" spans="1:227" x14ac:dyDescent="0.25">
      <c r="C21" s="13"/>
      <c r="D21" s="13"/>
    </row>
    <row r="22" spans="1:227" x14ac:dyDescent="0.25">
      <c r="C22" s="13"/>
      <c r="D22" s="13"/>
    </row>
    <row r="23" spans="1:227" x14ac:dyDescent="0.25">
      <c r="C23" s="13"/>
      <c r="D23" s="13"/>
    </row>
    <row r="24" spans="1:227" s="81" customFormat="1" ht="13" x14ac:dyDescent="0.3">
      <c r="A24" s="21"/>
      <c r="B24" s="26"/>
      <c r="C24" s="13"/>
      <c r="D24" s="13"/>
      <c r="E24" s="82"/>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row>
    <row r="25" spans="1:227" s="81" customFormat="1" ht="13" x14ac:dyDescent="0.3">
      <c r="A25" s="21"/>
      <c r="B25" s="26"/>
      <c r="C25" s="13"/>
      <c r="D25" s="13"/>
      <c r="E25" s="82"/>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row>
    <row r="26" spans="1:227" s="81" customFormat="1" ht="13" x14ac:dyDescent="0.3">
      <c r="A26" s="21"/>
      <c r="B26" s="26"/>
      <c r="C26" s="13"/>
      <c r="D26" s="13"/>
      <c r="E26" s="82"/>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row>
    <row r="27" spans="1:227" s="81" customFormat="1" ht="13" x14ac:dyDescent="0.3">
      <c r="A27" s="21"/>
      <c r="B27" s="26"/>
      <c r="C27" s="13"/>
      <c r="D27" s="13"/>
      <c r="E27" s="82"/>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s="81" customFormat="1" ht="13" x14ac:dyDescent="0.3">
      <c r="A28" s="62"/>
      <c r="B28" s="30"/>
      <c r="C28" s="13"/>
      <c r="D28" s="13"/>
      <c r="E28" s="8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s="81" customFormat="1" ht="13" x14ac:dyDescent="0.3">
      <c r="A29" s="62"/>
      <c r="B29" s="70"/>
      <c r="C29" s="13"/>
      <c r="D29" s="13"/>
      <c r="E29" s="8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s="81" customFormat="1" ht="13" x14ac:dyDescent="0.3">
      <c r="A30" s="13"/>
      <c r="B30" s="30"/>
      <c r="C30" s="13"/>
      <c r="D30" s="13"/>
      <c r="E30" s="6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s="81" customFormat="1" ht="13" x14ac:dyDescent="0.3">
      <c r="A31" s="21"/>
      <c r="B31" s="26"/>
      <c r="C31" s="13"/>
      <c r="D31" s="13"/>
      <c r="E31" s="82"/>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81" customFormat="1" ht="13" x14ac:dyDescent="0.3">
      <c r="A32" s="21"/>
      <c r="B32" s="26"/>
      <c r="C32" s="13"/>
      <c r="D32" s="13"/>
      <c r="E32" s="82"/>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27" s="81" customFormat="1" ht="13" x14ac:dyDescent="0.3">
      <c r="A33" s="13"/>
      <c r="B33" s="30"/>
      <c r="C33" s="13"/>
      <c r="D33" s="13"/>
      <c r="E33" s="65"/>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81" customFormat="1" ht="13" x14ac:dyDescent="0.3">
      <c r="A34" s="21"/>
      <c r="B34" s="26"/>
      <c r="C34" s="13"/>
      <c r="D34" s="13"/>
      <c r="E34" s="82"/>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27" s="81" customFormat="1" ht="13" x14ac:dyDescent="0.3">
      <c r="A35" s="13"/>
      <c r="B35" s="30"/>
      <c r="C35" s="13"/>
      <c r="D35" s="13"/>
      <c r="E35" s="65"/>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row>
    <row r="36" spans="1:227" s="81" customFormat="1" ht="13" x14ac:dyDescent="0.3">
      <c r="A36" s="62"/>
      <c r="B36" s="30"/>
      <c r="C36" s="13"/>
      <c r="D36" s="13"/>
      <c r="E36" s="8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row>
    <row r="37" spans="1:227" s="81" customFormat="1" ht="13" x14ac:dyDescent="0.3">
      <c r="A37" s="33"/>
      <c r="B37" s="32"/>
      <c r="C37" s="13"/>
      <c r="D37" s="13"/>
      <c r="E37" s="84"/>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row>
    <row r="38" spans="1:227" s="81" customFormat="1" ht="13" x14ac:dyDescent="0.3">
      <c r="A38" s="13"/>
      <c r="B38" s="30"/>
      <c r="C38" s="13"/>
      <c r="D38" s="13"/>
      <c r="E38" s="65"/>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81" customFormat="1" ht="13" x14ac:dyDescent="0.3">
      <c r="A39" s="33"/>
      <c r="B39" s="32"/>
      <c r="C39" s="13"/>
      <c r="D39" s="13"/>
      <c r="E39" s="84"/>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27" s="81" customFormat="1" ht="13" x14ac:dyDescent="0.3">
      <c r="A40" s="21"/>
      <c r="B40" s="26"/>
      <c r="C40" s="13"/>
      <c r="D40" s="13"/>
      <c r="E40" s="82"/>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row>
    <row r="41" spans="1:227" s="81" customFormat="1" ht="13" x14ac:dyDescent="0.3">
      <c r="A41" s="33"/>
      <c r="B41" s="32"/>
      <c r="C41" s="13"/>
      <c r="D41" s="13"/>
      <c r="E41" s="84"/>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row>
    <row r="42" spans="1:227" s="81" customFormat="1" ht="13" x14ac:dyDescent="0.3">
      <c r="A42" s="33"/>
      <c r="B42" s="32"/>
      <c r="C42" s="13"/>
      <c r="D42" s="13"/>
      <c r="E42" s="84"/>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row>
    <row r="43" spans="1:227" s="81" customFormat="1" ht="13" x14ac:dyDescent="0.3">
      <c r="A43" s="21"/>
      <c r="B43" s="26"/>
      <c r="C43" s="13"/>
      <c r="D43" s="13"/>
      <c r="E43" s="82"/>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row>
    <row r="44" spans="1:227" s="81" customFormat="1" ht="13" x14ac:dyDescent="0.3">
      <c r="A44" s="21"/>
      <c r="B44" s="26"/>
      <c r="C44" s="13"/>
      <c r="D44" s="13"/>
      <c r="E44" s="82"/>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81" customFormat="1" ht="13" x14ac:dyDescent="0.3">
      <c r="A45" s="13"/>
      <c r="B45" s="30"/>
      <c r="C45" s="13"/>
      <c r="D45" s="13"/>
      <c r="E45" s="65"/>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27" s="81" customFormat="1" ht="13" x14ac:dyDescent="0.3">
      <c r="A46" s="21"/>
      <c r="B46" s="26"/>
      <c r="C46" s="13"/>
      <c r="D46" s="13"/>
      <c r="E46" s="82"/>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row>
    <row r="47" spans="1:227" s="81" customFormat="1" ht="13" x14ac:dyDescent="0.3">
      <c r="A47" s="33"/>
      <c r="B47" s="26"/>
      <c r="C47" s="13"/>
      <c r="D47" s="13"/>
      <c r="E47" s="84"/>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row>
    <row r="48" spans="1:227" s="81" customFormat="1" ht="13" x14ac:dyDescent="0.3">
      <c r="A48" s="13"/>
      <c r="B48" s="30"/>
      <c r="C48" s="13"/>
      <c r="D48" s="13"/>
      <c r="E48" s="65"/>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row>
    <row r="49" spans="1:227" s="81" customFormat="1" ht="13" x14ac:dyDescent="0.3">
      <c r="A49" s="33"/>
      <c r="B49" s="32"/>
      <c r="C49" s="13"/>
      <c r="D49" s="13"/>
      <c r="E49" s="84"/>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81" customFormat="1" ht="13" x14ac:dyDescent="0.3">
      <c r="A50" s="33"/>
      <c r="B50" s="32"/>
      <c r="C50" s="13"/>
      <c r="D50" s="13"/>
      <c r="E50" s="84"/>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81" customFormat="1" ht="13" x14ac:dyDescent="0.3">
      <c r="A51" s="33"/>
      <c r="B51" s="32"/>
      <c r="C51" s="13"/>
      <c r="D51" s="13"/>
      <c r="E51" s="84"/>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row>
    <row r="52" spans="1:227" s="81" customFormat="1" ht="13" x14ac:dyDescent="0.3">
      <c r="A52" s="33"/>
      <c r="B52" s="32"/>
      <c r="C52" s="13"/>
      <c r="D52" s="13"/>
      <c r="E52" s="84"/>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row>
    <row r="53" spans="1:227" s="81" customFormat="1" ht="13" x14ac:dyDescent="0.3">
      <c r="A53" s="13"/>
      <c r="B53" s="30"/>
      <c r="C53" s="13"/>
      <c r="D53" s="13"/>
      <c r="E53" s="6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row>
    <row r="54" spans="1:227" s="81" customFormat="1" ht="13" x14ac:dyDescent="0.3">
      <c r="A54" s="33"/>
      <c r="B54" s="26"/>
      <c r="C54" s="13"/>
      <c r="D54" s="13"/>
      <c r="E54" s="84"/>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row>
    <row r="55" spans="1:227" s="81" customFormat="1" ht="13" x14ac:dyDescent="0.3">
      <c r="A55" s="21"/>
      <c r="B55" s="26"/>
      <c r="C55" s="13"/>
      <c r="D55" s="13"/>
      <c r="E55" s="8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row>
    <row r="56" spans="1:227" s="81" customFormat="1" ht="13" x14ac:dyDescent="0.3">
      <c r="A56" s="21"/>
      <c r="B56" s="26"/>
      <c r="C56" s="13"/>
      <c r="D56" s="13"/>
      <c r="E56" s="82"/>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row>
    <row r="57" spans="1:227" s="81" customFormat="1" ht="13" x14ac:dyDescent="0.3">
      <c r="A57" s="21"/>
      <c r="B57" s="26"/>
      <c r="C57" s="13"/>
      <c r="D57" s="13"/>
      <c r="E57" s="82"/>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row>
    <row r="58" spans="1:227" s="81" customFormat="1" ht="13" x14ac:dyDescent="0.3">
      <c r="A58" s="21"/>
      <c r="B58" s="26"/>
      <c r="C58" s="13"/>
      <c r="D58" s="13"/>
      <c r="E58" s="82"/>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row>
    <row r="59" spans="1:227" s="81" customFormat="1" ht="13" x14ac:dyDescent="0.3">
      <c r="A59" s="13"/>
      <c r="B59" s="30"/>
      <c r="C59" s="13"/>
      <c r="D59" s="13"/>
      <c r="E59" s="65"/>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row>
    <row r="60" spans="1:227" s="81" customFormat="1" ht="13" x14ac:dyDescent="0.3">
      <c r="A60" s="21"/>
      <c r="B60" s="32"/>
      <c r="C60" s="13"/>
      <c r="D60" s="13"/>
      <c r="E60" s="82"/>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row>
    <row r="61" spans="1:227" s="81" customFormat="1" ht="13" x14ac:dyDescent="0.3">
      <c r="A61" s="13"/>
      <c r="B61" s="30"/>
      <c r="C61" s="13"/>
      <c r="D61" s="13"/>
      <c r="E61" s="6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row>
    <row r="62" spans="1:227" s="81" customFormat="1" ht="13" x14ac:dyDescent="0.3">
      <c r="A62" s="62"/>
      <c r="B62" s="70"/>
      <c r="C62" s="13"/>
      <c r="D62" s="13"/>
      <c r="E62" s="8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row>
    <row r="63" spans="1:227" s="81" customFormat="1" ht="13" x14ac:dyDescent="0.3">
      <c r="A63" s="21"/>
      <c r="B63" s="32"/>
      <c r="C63" s="13"/>
      <c r="D63" s="13"/>
      <c r="E63" s="82"/>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row>
    <row r="64" spans="1:227" s="81" customFormat="1" ht="13" x14ac:dyDescent="0.3">
      <c r="A64" s="62"/>
      <c r="B64" s="70"/>
      <c r="C64" s="13"/>
      <c r="D64" s="13"/>
      <c r="E64" s="8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row>
    <row r="65" spans="1:227" s="81" customFormat="1" ht="13" x14ac:dyDescent="0.3">
      <c r="A65" s="13"/>
      <c r="B65" s="30"/>
      <c r="C65" s="13"/>
      <c r="D65" s="13"/>
      <c r="E65" s="65"/>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row>
    <row r="66" spans="1:227" s="81" customFormat="1" ht="13" x14ac:dyDescent="0.3">
      <c r="A66" s="21"/>
      <c r="B66" s="26"/>
      <c r="C66" s="13"/>
      <c r="D66" s="13"/>
      <c r="E66" s="82"/>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row>
    <row r="67" spans="1:227" s="81" customFormat="1" ht="13" x14ac:dyDescent="0.3">
      <c r="A67" s="13"/>
      <c r="B67" s="30"/>
      <c r="C67" s="13"/>
      <c r="D67" s="13"/>
      <c r="E67" s="6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row>
    <row r="68" spans="1:227" x14ac:dyDescent="0.25">
      <c r="B68" s="32"/>
      <c r="C68" s="13"/>
      <c r="D68" s="13"/>
    </row>
    <row r="69" spans="1:227" x14ac:dyDescent="0.25">
      <c r="A69" s="85"/>
      <c r="B69" s="86"/>
      <c r="C69" s="13"/>
      <c r="D69" s="13"/>
      <c r="E69" s="84"/>
    </row>
    <row r="70" spans="1:227" x14ac:dyDescent="0.25">
      <c r="C70" s="13"/>
      <c r="D70" s="13"/>
    </row>
    <row r="71" spans="1:227" x14ac:dyDescent="0.25">
      <c r="B71" s="32"/>
      <c r="C71" s="13"/>
      <c r="D71" s="13"/>
    </row>
    <row r="72" spans="1:227" x14ac:dyDescent="0.25">
      <c r="A72" s="33"/>
      <c r="C72" s="13"/>
      <c r="D72" s="13"/>
      <c r="E72" s="84"/>
    </row>
    <row r="73" spans="1:227" x14ac:dyDescent="0.25">
      <c r="A73" s="33"/>
      <c r="C73" s="13"/>
      <c r="D73" s="13"/>
      <c r="E73" s="84"/>
    </row>
    <row r="74" spans="1:227" x14ac:dyDescent="0.25">
      <c r="A74" s="33"/>
      <c r="C74" s="13"/>
      <c r="D74" s="13"/>
      <c r="E74" s="84"/>
    </row>
    <row r="75" spans="1:227" x14ac:dyDescent="0.25">
      <c r="A75" s="33"/>
      <c r="C75" s="13"/>
      <c r="D75" s="13"/>
      <c r="E75" s="84"/>
    </row>
    <row r="76" spans="1:227" s="81" customFormat="1" ht="13" x14ac:dyDescent="0.3">
      <c r="A76" s="33"/>
      <c r="B76" s="32"/>
      <c r="C76" s="13"/>
      <c r="D76" s="13"/>
      <c r="E76" s="84"/>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row>
    <row r="77" spans="1:227" s="81" customFormat="1" ht="13" x14ac:dyDescent="0.3">
      <c r="A77" s="62"/>
      <c r="B77" s="30"/>
      <c r="C77" s="13"/>
      <c r="D77" s="13"/>
      <c r="E77" s="8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81" customFormat="1" ht="13" x14ac:dyDescent="0.3">
      <c r="A78" s="62"/>
      <c r="B78" s="70"/>
      <c r="C78" s="13"/>
      <c r="D78" s="13"/>
      <c r="E78" s="8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27" s="81" customFormat="1" ht="13" x14ac:dyDescent="0.3">
      <c r="A79" s="62"/>
      <c r="B79" s="70"/>
      <c r="C79" s="13"/>
      <c r="D79" s="13"/>
      <c r="E79" s="8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row>
    <row r="80" spans="1:227" s="81" customFormat="1" ht="13" x14ac:dyDescent="0.3">
      <c r="A80" s="13"/>
      <c r="B80" s="70"/>
      <c r="C80" s="13"/>
      <c r="D80" s="13"/>
      <c r="E80" s="65"/>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row>
    <row r="81" spans="1:227" x14ac:dyDescent="0.25">
      <c r="A81" s="62"/>
      <c r="B81" s="30"/>
      <c r="C81" s="13"/>
      <c r="D81" s="13"/>
      <c r="E81" s="83"/>
    </row>
    <row r="82" spans="1:227" s="81" customFormat="1" ht="13" x14ac:dyDescent="0.3">
      <c r="A82" s="21"/>
      <c r="B82" s="32"/>
      <c r="C82" s="13"/>
      <c r="D82" s="13"/>
      <c r="E82" s="82"/>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row>
    <row r="83" spans="1:227" x14ac:dyDescent="0.25">
      <c r="B83" s="32"/>
      <c r="C83" s="13"/>
      <c r="D83" s="13"/>
    </row>
    <row r="84" spans="1:227" s="87" customFormat="1" x14ac:dyDescent="0.25">
      <c r="A84" s="21"/>
      <c r="B84" s="32"/>
      <c r="C84" s="13"/>
      <c r="D84" s="13"/>
      <c r="E84" s="82"/>
      <c r="F84" s="20"/>
      <c r="G84" s="20"/>
      <c r="H84" s="20"/>
      <c r="I84" s="20"/>
      <c r="J84" s="20"/>
      <c r="K84" s="20"/>
      <c r="L84" s="20"/>
    </row>
    <row r="85" spans="1:227" s="87" customFormat="1" x14ac:dyDescent="0.25">
      <c r="A85" s="33"/>
      <c r="B85" s="26"/>
      <c r="C85" s="13"/>
      <c r="D85" s="13"/>
      <c r="E85" s="84"/>
      <c r="F85" s="20"/>
      <c r="G85" s="20"/>
      <c r="H85" s="20"/>
      <c r="I85" s="20"/>
      <c r="J85" s="20"/>
      <c r="K85" s="20"/>
      <c r="L85" s="20"/>
    </row>
    <row r="86" spans="1:227" s="87" customFormat="1" x14ac:dyDescent="0.25">
      <c r="A86" s="62"/>
      <c r="B86" s="70"/>
      <c r="C86" s="13"/>
      <c r="D86" s="13"/>
      <c r="E86" s="83"/>
      <c r="F86" s="20"/>
      <c r="G86" s="20"/>
      <c r="H86" s="20"/>
      <c r="I86" s="20"/>
      <c r="J86" s="20"/>
      <c r="K86" s="20"/>
      <c r="L86" s="20"/>
    </row>
    <row r="87" spans="1:227" s="87" customFormat="1" x14ac:dyDescent="0.25">
      <c r="A87" s="62"/>
      <c r="B87" s="70"/>
      <c r="C87" s="13"/>
      <c r="D87" s="13"/>
      <c r="E87" s="83"/>
      <c r="F87" s="20"/>
      <c r="G87" s="20"/>
      <c r="H87" s="20"/>
      <c r="I87" s="20"/>
      <c r="J87" s="20"/>
      <c r="K87" s="20"/>
      <c r="L87" s="20"/>
    </row>
    <row r="88" spans="1:227" s="87" customFormat="1" x14ac:dyDescent="0.25">
      <c r="A88" s="62"/>
      <c r="B88" s="70"/>
      <c r="C88" s="13"/>
      <c r="D88" s="13"/>
      <c r="E88" s="83"/>
      <c r="F88" s="20"/>
      <c r="G88" s="20"/>
      <c r="H88" s="20"/>
      <c r="I88" s="20"/>
      <c r="J88" s="20"/>
      <c r="K88" s="20"/>
      <c r="L88" s="20"/>
    </row>
    <row r="89" spans="1:227" s="87" customFormat="1" x14ac:dyDescent="0.25">
      <c r="A89" s="62"/>
      <c r="B89" s="70"/>
      <c r="C89" s="13"/>
      <c r="D89" s="13"/>
      <c r="E89" s="83"/>
      <c r="F89" s="20"/>
      <c r="G89" s="20"/>
      <c r="H89" s="20"/>
      <c r="I89" s="20"/>
      <c r="J89" s="20"/>
      <c r="K89" s="20"/>
      <c r="L89" s="20"/>
    </row>
    <row r="90" spans="1:227" s="87" customFormat="1" x14ac:dyDescent="0.25">
      <c r="A90" s="62"/>
      <c r="B90" s="70"/>
      <c r="C90" s="13"/>
      <c r="D90" s="13"/>
      <c r="E90" s="83"/>
      <c r="F90" s="20"/>
      <c r="G90" s="20"/>
      <c r="H90" s="20"/>
      <c r="I90" s="20"/>
      <c r="J90" s="20"/>
      <c r="K90" s="20"/>
      <c r="L90" s="20"/>
    </row>
    <row r="91" spans="1:227" s="87" customFormat="1" x14ac:dyDescent="0.25">
      <c r="A91" s="62"/>
      <c r="B91" s="30"/>
      <c r="C91" s="13"/>
      <c r="D91" s="13"/>
      <c r="E91" s="83"/>
      <c r="F91" s="20"/>
      <c r="G91" s="20"/>
      <c r="H91" s="20"/>
      <c r="I91" s="20"/>
      <c r="J91" s="20"/>
      <c r="K91" s="20"/>
      <c r="L91" s="20"/>
    </row>
    <row r="92" spans="1:227" s="87" customFormat="1" x14ac:dyDescent="0.25">
      <c r="A92" s="33"/>
      <c r="B92" s="26"/>
      <c r="C92" s="13"/>
      <c r="D92" s="13"/>
      <c r="E92" s="84"/>
      <c r="F92" s="20"/>
      <c r="G92" s="20"/>
      <c r="H92" s="20"/>
      <c r="I92" s="20"/>
      <c r="J92" s="20"/>
      <c r="K92" s="20"/>
      <c r="L92" s="20"/>
    </row>
    <row r="93" spans="1:227" s="87" customFormat="1" x14ac:dyDescent="0.25">
      <c r="A93" s="33"/>
      <c r="B93" s="26"/>
      <c r="C93" s="13"/>
      <c r="D93" s="13"/>
      <c r="E93" s="84"/>
      <c r="F93" s="20"/>
      <c r="G93" s="20"/>
      <c r="H93" s="20"/>
      <c r="I93" s="20"/>
      <c r="J93" s="20"/>
      <c r="K93" s="20"/>
      <c r="L93" s="20"/>
    </row>
    <row r="94" spans="1:227" x14ac:dyDescent="0.25">
      <c r="A94" s="62"/>
      <c r="B94" s="70"/>
      <c r="C94" s="13"/>
      <c r="D94" s="13"/>
      <c r="E94" s="83"/>
    </row>
    <row r="95" spans="1:227" x14ac:dyDescent="0.25">
      <c r="A95" s="62"/>
      <c r="B95" s="70"/>
      <c r="C95" s="13"/>
      <c r="D95" s="13"/>
      <c r="E95" s="83"/>
    </row>
    <row r="96" spans="1:227" x14ac:dyDescent="0.25">
      <c r="A96" s="62"/>
      <c r="B96" s="30"/>
      <c r="C96" s="55"/>
      <c r="D96" s="55"/>
      <c r="E96" s="83"/>
    </row>
    <row r="97" spans="1:5" x14ac:dyDescent="0.25">
      <c r="A97" s="62"/>
      <c r="B97" s="70"/>
      <c r="C97" s="55"/>
      <c r="D97" s="55"/>
      <c r="E97" s="83"/>
    </row>
    <row r="98" spans="1:5" x14ac:dyDescent="0.25">
      <c r="A98" s="62"/>
      <c r="B98" s="30"/>
      <c r="C98" s="13"/>
      <c r="D98" s="13"/>
      <c r="E98" s="83"/>
    </row>
    <row r="99" spans="1:5" x14ac:dyDescent="0.25">
      <c r="A99" s="62"/>
      <c r="B99" s="70"/>
      <c r="C99" s="13"/>
      <c r="D99" s="13"/>
      <c r="E99" s="83"/>
    </row>
    <row r="100" spans="1:5" x14ac:dyDescent="0.25">
      <c r="A100" s="33"/>
      <c r="B100" s="32"/>
      <c r="C100" s="13"/>
      <c r="D100" s="13"/>
      <c r="E100" s="84"/>
    </row>
    <row r="101" spans="1:5" x14ac:dyDescent="0.25">
      <c r="A101" s="62"/>
      <c r="B101" s="70"/>
      <c r="C101" s="13"/>
      <c r="D101" s="13"/>
      <c r="E101" s="83"/>
    </row>
    <row r="102" spans="1:5" x14ac:dyDescent="0.25">
      <c r="A102" s="33"/>
      <c r="B102" s="32"/>
      <c r="C102" s="13"/>
      <c r="D102" s="13"/>
      <c r="E102" s="84"/>
    </row>
    <row r="103" spans="1:5" x14ac:dyDescent="0.25">
      <c r="A103" s="13"/>
      <c r="B103" s="30"/>
      <c r="C103" s="13"/>
      <c r="D103" s="13"/>
      <c r="E103" s="65"/>
    </row>
    <row r="104" spans="1:5" x14ac:dyDescent="0.25">
      <c r="C104" s="13"/>
      <c r="D104" s="13"/>
    </row>
    <row r="105" spans="1:5" x14ac:dyDescent="0.25">
      <c r="A105" s="33"/>
      <c r="C105" s="13"/>
      <c r="D105" s="13"/>
      <c r="E105" s="84"/>
    </row>
    <row r="106" spans="1:5" x14ac:dyDescent="0.25">
      <c r="A106" s="33"/>
      <c r="C106" s="13"/>
      <c r="D106" s="13"/>
      <c r="E106" s="84"/>
    </row>
    <row r="107" spans="1:5" x14ac:dyDescent="0.25">
      <c r="A107" s="33"/>
      <c r="C107" s="13"/>
      <c r="D107" s="13"/>
      <c r="E107" s="84"/>
    </row>
    <row r="108" spans="1:5" x14ac:dyDescent="0.25">
      <c r="A108" s="33"/>
      <c r="C108" s="13"/>
      <c r="D108" s="13"/>
      <c r="E108" s="84"/>
    </row>
    <row r="109" spans="1:5" x14ac:dyDescent="0.25">
      <c r="A109" s="33"/>
      <c r="B109" s="32"/>
      <c r="C109" s="13"/>
      <c r="D109" s="13"/>
      <c r="E109" s="84"/>
    </row>
    <row r="110" spans="1:5" x14ac:dyDescent="0.25">
      <c r="C110" s="13"/>
      <c r="D110" s="13"/>
    </row>
    <row r="111" spans="1:5" x14ac:dyDescent="0.25">
      <c r="B111" s="32"/>
      <c r="C111" s="13"/>
      <c r="D111" s="13"/>
    </row>
    <row r="112" spans="1:5" x14ac:dyDescent="0.25">
      <c r="A112" s="33"/>
      <c r="C112" s="13"/>
      <c r="D112" s="13"/>
      <c r="E112" s="84"/>
    </row>
    <row r="113" spans="1:5" x14ac:dyDescent="0.25">
      <c r="C113" s="13"/>
      <c r="D113" s="13"/>
    </row>
    <row r="114" spans="1:5" x14ac:dyDescent="0.25">
      <c r="A114" s="33"/>
      <c r="C114" s="13"/>
      <c r="D114" s="13"/>
      <c r="E114" s="84"/>
    </row>
    <row r="115" spans="1:5" x14ac:dyDescent="0.25">
      <c r="C115" s="13"/>
      <c r="D115" s="13"/>
    </row>
    <row r="116" spans="1:5" x14ac:dyDescent="0.25">
      <c r="A116" s="33"/>
      <c r="C116" s="13"/>
      <c r="D116" s="13"/>
      <c r="E116" s="84"/>
    </row>
    <row r="117" spans="1:5" x14ac:dyDescent="0.25">
      <c r="C117" s="13"/>
      <c r="D117" s="13"/>
    </row>
    <row r="118" spans="1:5" x14ac:dyDescent="0.25">
      <c r="C118" s="13"/>
      <c r="D118" s="13"/>
    </row>
    <row r="119" spans="1:5" x14ac:dyDescent="0.25">
      <c r="B119" s="32"/>
      <c r="C119" s="13"/>
      <c r="D119" s="13"/>
    </row>
    <row r="120" spans="1:5" x14ac:dyDescent="0.25">
      <c r="C120" s="13"/>
      <c r="D120" s="13"/>
    </row>
    <row r="121" spans="1:5" x14ac:dyDescent="0.25">
      <c r="C121" s="13"/>
      <c r="D121" s="13"/>
    </row>
    <row r="122" spans="1:5" x14ac:dyDescent="0.25">
      <c r="C122" s="13"/>
      <c r="D122" s="13"/>
    </row>
    <row r="123" spans="1:5" x14ac:dyDescent="0.25">
      <c r="C123" s="13"/>
      <c r="D123" s="13"/>
    </row>
    <row r="124" spans="1:5" x14ac:dyDescent="0.25">
      <c r="C124" s="13"/>
      <c r="D124" s="13"/>
    </row>
    <row r="125" spans="1:5" x14ac:dyDescent="0.25">
      <c r="A125" s="33"/>
      <c r="C125" s="13"/>
      <c r="D125" s="13"/>
      <c r="E125" s="84"/>
    </row>
    <row r="126" spans="1:5" x14ac:dyDescent="0.25">
      <c r="A126" s="13"/>
      <c r="B126" s="30"/>
      <c r="C126" s="13"/>
      <c r="D126" s="13"/>
      <c r="E126" s="65"/>
    </row>
    <row r="127" spans="1:5" x14ac:dyDescent="0.25">
      <c r="C127" s="13"/>
      <c r="D127" s="13"/>
    </row>
    <row r="128" spans="1:5" x14ac:dyDescent="0.25">
      <c r="C128" s="13"/>
      <c r="D128" s="13"/>
    </row>
    <row r="129" spans="1:12" x14ac:dyDescent="0.25">
      <c r="C129" s="13"/>
      <c r="D129" s="13"/>
    </row>
    <row r="130" spans="1:12" x14ac:dyDescent="0.25">
      <c r="A130" s="13"/>
      <c r="B130" s="30"/>
      <c r="C130" s="13"/>
      <c r="D130" s="13"/>
      <c r="E130" s="65"/>
    </row>
    <row r="131" spans="1:12" x14ac:dyDescent="0.25">
      <c r="A131" s="13"/>
      <c r="B131" s="30"/>
      <c r="C131" s="13"/>
      <c r="D131" s="13"/>
      <c r="E131" s="65"/>
    </row>
    <row r="132" spans="1:12" x14ac:dyDescent="0.25">
      <c r="A132" s="13"/>
      <c r="B132" s="30"/>
      <c r="C132" s="13"/>
      <c r="D132" s="13"/>
      <c r="E132" s="65"/>
    </row>
    <row r="133" spans="1:12" x14ac:dyDescent="0.25">
      <c r="C133" s="13"/>
      <c r="D133" s="13"/>
    </row>
    <row r="134" spans="1:12" x14ac:dyDescent="0.25">
      <c r="A134" s="88"/>
      <c r="B134" s="89"/>
      <c r="C134" s="13"/>
      <c r="D134" s="13"/>
    </row>
    <row r="135" spans="1:12" x14ac:dyDescent="0.25">
      <c r="A135" s="85"/>
      <c r="B135" s="86"/>
      <c r="C135" s="13"/>
      <c r="D135" s="13"/>
      <c r="E135" s="84"/>
    </row>
    <row r="136" spans="1:12" x14ac:dyDescent="0.25">
      <c r="C136" s="13"/>
      <c r="D136" s="13"/>
    </row>
    <row r="137" spans="1:12" x14ac:dyDescent="0.25">
      <c r="B137" s="32"/>
      <c r="C137" s="13"/>
      <c r="D137" s="13"/>
    </row>
    <row r="138" spans="1:12" x14ac:dyDescent="0.25">
      <c r="C138" s="13"/>
      <c r="D138" s="13"/>
    </row>
    <row r="139" spans="1:12" s="87" customFormat="1" x14ac:dyDescent="0.25">
      <c r="A139" s="33"/>
      <c r="B139" s="32"/>
      <c r="C139" s="13"/>
      <c r="D139" s="13"/>
      <c r="E139" s="84"/>
      <c r="F139" s="20"/>
      <c r="G139" s="20"/>
      <c r="H139" s="20"/>
      <c r="I139" s="20"/>
      <c r="J139" s="20"/>
      <c r="K139" s="20"/>
      <c r="L139" s="20"/>
    </row>
    <row r="140" spans="1:12" x14ac:dyDescent="0.25">
      <c r="A140" s="88"/>
      <c r="B140" s="89"/>
      <c r="C140" s="13"/>
      <c r="D140" s="13"/>
    </row>
    <row r="141" spans="1:12" x14ac:dyDescent="0.25">
      <c r="A141" s="33"/>
      <c r="B141" s="32"/>
      <c r="C141" s="13"/>
      <c r="D141" s="13"/>
      <c r="E141" s="84"/>
    </row>
    <row r="142" spans="1:12" x14ac:dyDescent="0.25">
      <c r="A142" s="88"/>
      <c r="B142" s="89"/>
      <c r="C142" s="13"/>
      <c r="D142" s="13"/>
    </row>
    <row r="143" spans="1:12" x14ac:dyDescent="0.25">
      <c r="A143" s="88"/>
      <c r="B143" s="89"/>
      <c r="C143" s="13"/>
      <c r="D143" s="13"/>
    </row>
    <row r="144" spans="1:12" x14ac:dyDescent="0.25">
      <c r="A144" s="33"/>
      <c r="C144" s="13"/>
      <c r="D144" s="13"/>
      <c r="E144" s="84"/>
    </row>
    <row r="145" spans="1:8" x14ac:dyDescent="0.25">
      <c r="A145" s="33"/>
      <c r="B145" s="32"/>
      <c r="C145" s="13"/>
      <c r="D145" s="13"/>
      <c r="E145" s="84"/>
    </row>
    <row r="146" spans="1:8" x14ac:dyDescent="0.25">
      <c r="A146" s="33"/>
      <c r="C146" s="50"/>
      <c r="D146" s="50"/>
      <c r="E146" s="84"/>
    </row>
    <row r="147" spans="1:8" x14ac:dyDescent="0.25">
      <c r="A147" s="88"/>
      <c r="B147" s="89"/>
    </row>
    <row r="149" spans="1:8" x14ac:dyDescent="0.25">
      <c r="A149" s="33"/>
      <c r="E149" s="84"/>
    </row>
    <row r="150" spans="1:8" x14ac:dyDescent="0.25">
      <c r="A150" s="33"/>
      <c r="E150" s="84"/>
    </row>
    <row r="151" spans="1:8" x14ac:dyDescent="0.25">
      <c r="A151" s="33"/>
      <c r="E151" s="84"/>
    </row>
    <row r="152" spans="1:8" x14ac:dyDescent="0.25">
      <c r="A152" s="33"/>
      <c r="B152" s="32"/>
      <c r="E152" s="84"/>
    </row>
    <row r="154" spans="1:8" s="87" customFormat="1" x14ac:dyDescent="0.25">
      <c r="A154" s="21"/>
      <c r="B154" s="32"/>
      <c r="C154" s="57"/>
      <c r="D154" s="57"/>
      <c r="E154" s="82"/>
      <c r="F154" s="20"/>
      <c r="G154" s="20"/>
      <c r="H154" s="20"/>
    </row>
    <row r="155" spans="1:8" x14ac:dyDescent="0.25">
      <c r="A155" s="88"/>
      <c r="B155" s="89"/>
    </row>
    <row r="157" spans="1:8" x14ac:dyDescent="0.25">
      <c r="A157" s="33"/>
      <c r="E157" s="84"/>
    </row>
    <row r="158" spans="1:8" x14ac:dyDescent="0.25">
      <c r="A158" s="33"/>
      <c r="E158" s="84"/>
    </row>
    <row r="160" spans="1:8" x14ac:dyDescent="0.25">
      <c r="A160" s="33"/>
      <c r="B160" s="32"/>
      <c r="E160" s="84"/>
    </row>
    <row r="161" spans="1:227" x14ac:dyDescent="0.25">
      <c r="A161" s="33"/>
      <c r="E161" s="84"/>
    </row>
    <row r="162" spans="1:227" x14ac:dyDescent="0.25">
      <c r="A162" s="33"/>
      <c r="E162" s="84"/>
    </row>
    <row r="163" spans="1:227" x14ac:dyDescent="0.25">
      <c r="A163" s="33"/>
      <c r="B163" s="32"/>
      <c r="E163" s="84"/>
    </row>
    <row r="164" spans="1:227" x14ac:dyDescent="0.25">
      <c r="A164" s="33"/>
      <c r="E164" s="84"/>
    </row>
    <row r="165" spans="1:227" x14ac:dyDescent="0.25">
      <c r="F165" s="57"/>
      <c r="G165" s="57"/>
      <c r="H165" s="57"/>
      <c r="I165" s="57"/>
      <c r="J165" s="57"/>
      <c r="K165" s="57"/>
      <c r="L165" s="57"/>
    </row>
    <row r="166" spans="1:227" x14ac:dyDescent="0.25">
      <c r="A166" s="85"/>
      <c r="B166" s="86"/>
      <c r="E166" s="84"/>
    </row>
    <row r="169" spans="1:227" x14ac:dyDescent="0.25">
      <c r="A169" s="33"/>
      <c r="E169" s="84"/>
    </row>
    <row r="170" spans="1:227" x14ac:dyDescent="0.25">
      <c r="A170" s="33"/>
      <c r="E170" s="84"/>
    </row>
    <row r="171" spans="1:227" x14ac:dyDescent="0.25">
      <c r="A171" s="33"/>
      <c r="E171" s="84"/>
    </row>
    <row r="172" spans="1:227" x14ac:dyDescent="0.25">
      <c r="A172" s="33"/>
      <c r="E172" s="84"/>
    </row>
    <row r="173" spans="1:227" x14ac:dyDescent="0.25">
      <c r="A173" s="33"/>
      <c r="E173" s="84"/>
    </row>
    <row r="175" spans="1:227" s="57" customFormat="1" x14ac:dyDescent="0.25">
      <c r="A175" s="88"/>
      <c r="B175" s="89"/>
      <c r="E175" s="82"/>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row>
  </sheetData>
  <sheetProtection algorithmName="SHA-512" hashValue="zLW7Ch7cHkF0lmtFvzhlTriVFKAh+WkJIx08etFyk3TmMHmoWUZ3xbqRb4GzIsRxRmmmhi83rtwh27/JLFTF1Q==" saltValue="TAZVGPTvxWBne7l4JEC9eQ==" spinCount="100000" sheet="1" objects="1" scenarios="1"/>
  <mergeCells count="7">
    <mergeCell ref="A8:E8"/>
    <mergeCell ref="A9:E9"/>
    <mergeCell ref="A10:E10"/>
    <mergeCell ref="D5:D6"/>
    <mergeCell ref="C5:C6"/>
    <mergeCell ref="B5:B6"/>
    <mergeCell ref="E5:E6"/>
  </mergeCells>
  <hyperlinks>
    <hyperlink ref="E5" r:id="rId1" xr:uid="{00000000-0004-0000-0300-000000000000}"/>
  </hyperlinks>
  <printOptions horizontalCentered="1"/>
  <pageMargins left="0.75" right="0.75" top="1" bottom="1" header="0.5" footer="0.5"/>
  <pageSetup paperSize="9" scale="50" fitToHeight="3"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J653"/>
  <sheetViews>
    <sheetView topLeftCell="A79" zoomScale="80" zoomScaleNormal="80" workbookViewId="0">
      <selection activeCell="W169" sqref="W169"/>
    </sheetView>
  </sheetViews>
  <sheetFormatPr defaultRowHeight="12.5" x14ac:dyDescent="0.25"/>
  <cols>
    <col min="1" max="1" width="77.7265625" style="37" customWidth="1"/>
    <col min="2" max="2" width="13.453125" style="39" bestFit="1" customWidth="1"/>
    <col min="3" max="3" width="2.453125" style="39" bestFit="1" customWidth="1"/>
    <col min="4" max="4" width="7.7265625" style="57" customWidth="1"/>
    <col min="5" max="6" width="6.54296875" style="58" customWidth="1"/>
    <col min="7" max="7" width="8.54296875" style="58" bestFit="1" customWidth="1"/>
    <col min="8" max="8" width="6.453125" style="58" customWidth="1"/>
    <col min="9" max="9" width="8.54296875" style="58" bestFit="1" customWidth="1"/>
    <col min="10" max="10" width="6.453125" style="58" customWidth="1"/>
    <col min="11" max="14" width="8.453125" style="58" customWidth="1"/>
    <col min="15" max="18" width="7" style="58" customWidth="1"/>
    <col min="19" max="19" width="9.54296875" style="59" bestFit="1" customWidth="1"/>
    <col min="20" max="20" width="52" customWidth="1"/>
  </cols>
  <sheetData>
    <row r="1" spans="1:244" ht="13" x14ac:dyDescent="0.3">
      <c r="A1" s="39" t="s">
        <v>893</v>
      </c>
      <c r="B1" s="1"/>
      <c r="C1" s="1"/>
      <c r="D1" s="9"/>
      <c r="E1" s="357" t="s">
        <v>819</v>
      </c>
      <c r="F1" s="358"/>
      <c r="G1" s="358"/>
      <c r="H1" s="358"/>
      <c r="I1" s="358"/>
      <c r="J1" s="358"/>
      <c r="K1" s="358"/>
      <c r="L1" s="358"/>
      <c r="M1" s="358"/>
      <c r="N1" s="358"/>
      <c r="O1" s="358"/>
      <c r="P1" s="358"/>
      <c r="Q1" s="358"/>
      <c r="R1" s="359"/>
      <c r="S1" s="40" t="s">
        <v>820</v>
      </c>
      <c r="T1" s="37" t="s">
        <v>959</v>
      </c>
    </row>
    <row r="2" spans="1:244" s="3" customFormat="1" ht="26" x14ac:dyDescent="0.3">
      <c r="A2" s="42" t="s">
        <v>239</v>
      </c>
      <c r="B2" s="42" t="s">
        <v>238</v>
      </c>
      <c r="C2" s="41"/>
      <c r="D2" s="42" t="s">
        <v>821</v>
      </c>
      <c r="E2" s="43" t="s">
        <v>822</v>
      </c>
      <c r="F2" s="43" t="s">
        <v>822</v>
      </c>
      <c r="G2" s="44" t="s">
        <v>823</v>
      </c>
      <c r="H2" s="44" t="s">
        <v>823</v>
      </c>
      <c r="I2" s="44" t="s">
        <v>824</v>
      </c>
      <c r="J2" s="44" t="s">
        <v>824</v>
      </c>
      <c r="K2" s="44" t="s">
        <v>825</v>
      </c>
      <c r="L2" s="44" t="s">
        <v>825</v>
      </c>
      <c r="M2" s="44" t="s">
        <v>826</v>
      </c>
      <c r="N2" s="44" t="s">
        <v>826</v>
      </c>
      <c r="O2" s="43" t="s">
        <v>827</v>
      </c>
      <c r="P2" s="43" t="s">
        <v>827</v>
      </c>
      <c r="Q2" s="43" t="s">
        <v>828</v>
      </c>
      <c r="R2" s="43" t="s">
        <v>828</v>
      </c>
      <c r="S2" s="45" t="s">
        <v>829</v>
      </c>
      <c r="T2" s="45" t="s">
        <v>958</v>
      </c>
    </row>
    <row r="3" spans="1:244" s="3" customFormat="1" ht="13" x14ac:dyDescent="0.3">
      <c r="A3" s="46" t="s">
        <v>1304</v>
      </c>
      <c r="B3" s="13"/>
      <c r="C3" s="13"/>
      <c r="D3" s="47"/>
      <c r="E3" s="48"/>
      <c r="F3" s="48"/>
      <c r="G3" s="48"/>
      <c r="H3" s="48"/>
      <c r="I3" s="48"/>
      <c r="J3" s="48"/>
      <c r="K3" s="48"/>
      <c r="L3" s="48"/>
      <c r="M3" s="48"/>
      <c r="N3" s="48"/>
      <c r="O3" s="48"/>
      <c r="P3" s="48"/>
      <c r="Q3" s="48"/>
      <c r="R3" s="48"/>
      <c r="S3" s="47"/>
    </row>
    <row r="4" spans="1:244" s="92" customFormat="1" ht="13" x14ac:dyDescent="0.3">
      <c r="A4" s="118" t="s">
        <v>1319</v>
      </c>
      <c r="B4" s="39" t="s">
        <v>1305</v>
      </c>
      <c r="C4" s="91" t="s">
        <v>874</v>
      </c>
      <c r="D4" s="50">
        <f>VLOOKUP(B4,'[1]ICR Data'!$A:$E,5,FALSE)</f>
        <v>5.5999999999999999E-3</v>
      </c>
      <c r="E4" s="179">
        <f>IF(VLOOKUP($B4,'[2]AA Comparison'!$C$1:$R$65536,3)="","",VLOOKUP($B4,'[2]AA Comparison'!$C$1:$R$65536,3,FALSE))</f>
        <v>0.2</v>
      </c>
      <c r="F4" s="179">
        <f>IF(VLOOKUP($B4,'[2]AA Comparison'!$C$1:$R$65536,10)="","",VLOOKUP($B4,'[2]AA Comparison'!$C$1:$R$65536,10,FALSE))</f>
        <v>0.45</v>
      </c>
      <c r="G4" s="179">
        <f>IF(VLOOKUP($B4,'[2]AA Comparison'!$C$1:$R$65536,4)="","",VLOOKUP($B4,'[2]AA Comparison'!$C$1:$R$65536,4,FALSE))</f>
        <v>0.35</v>
      </c>
      <c r="H4" s="179">
        <f>IF(VLOOKUP($B4,'[2]AA Comparison'!$C$1:$R$65536,11)="","",VLOOKUP($B4,'[2]AA Comparison'!$C$1:$R$65536,11,FALSE))</f>
        <v>0.6</v>
      </c>
      <c r="I4" s="179">
        <f>IF(VLOOKUP($B4,'[2]AA Comparison'!$C$1:$R$65536,5)="","",VLOOKUP($B4,'[2]AA Comparison'!$C$1:$R$65536,5,FALSE))</f>
        <v>0</v>
      </c>
      <c r="J4" s="179">
        <f>IF(VLOOKUP($B4,'[2]AA Comparison'!$C$1:$R$65536,12)="","",VLOOKUP($B4,'[2]AA Comparison'!$C$1:$R$65536,12,FALSE))</f>
        <v>0</v>
      </c>
      <c r="K4" s="49">
        <f>IF(VLOOKUP($B4,'[2]AA Comparison'!$C$1:$R$65536,6)="","",VLOOKUP($B4,'[2]AA Comparison'!$C$1:$R$65536,6,FALSE))</f>
        <v>0</v>
      </c>
      <c r="L4" s="49">
        <f>IF(VLOOKUP($B4,'[2]AA Comparison'!$C$1:$R$65536,13)="","",VLOOKUP($B4,'[2]AA Comparison'!$C$1:$R$65536,13,FALSE))</f>
        <v>0.15</v>
      </c>
      <c r="M4" s="49">
        <f>IF(VLOOKUP($B4,'[2]AA Comparison'!$C$1:$R$65536,7)="","",VLOOKUP($B4,'[2]AA Comparison'!$C$1:$R$65536,7,FALSE))</f>
        <v>0</v>
      </c>
      <c r="N4" s="49">
        <f>IF(VLOOKUP($B4,'[2]AA Comparison'!$C$1:$R$65536,14)="","",VLOOKUP($B4,'[2]AA Comparison'!$C$1:$R$65536,14,FALSE))</f>
        <v>0.15</v>
      </c>
      <c r="O4" s="49">
        <f>IF(VLOOKUP($B4,'[2]AA Comparison'!$C$1:$R$65536,8)="","",VLOOKUP($B4,'[2]AA Comparison'!$C$1:$R$65536,8,FALSE))</f>
        <v>0</v>
      </c>
      <c r="P4" s="49">
        <f>IF(VLOOKUP($B4,'[2]AA Comparison'!$C$1:$R$65536,15)="","",VLOOKUP($B4,'[2]AA Comparison'!$C$1:$R$65536,15,FALSE))</f>
        <v>0.15</v>
      </c>
      <c r="Q4" s="49">
        <f>IF(VLOOKUP($B4,'[2]AA Comparison'!$C$1:$R$65536,9)="","",VLOOKUP($B4,'[2]AA Comparison'!$C$1:$R$65536,9,FALSE))</f>
        <v>0</v>
      </c>
      <c r="R4" s="49">
        <f>IF(VLOOKUP($B4,'[2]AA Comparison'!$C$1:$R$65536,16)="","",VLOOKUP($B4,'[2]AA Comparison'!$C$1:$R$65536,16,FALSE))</f>
        <v>0.15</v>
      </c>
      <c r="S4" s="13">
        <f>VLOOKUP(B4,'[1]BuySell Data'!$A:$E,5,FALSE)</f>
        <v>1.1000000000000001E-3</v>
      </c>
      <c r="T4" s="30" t="str">
        <f>VLOOKUP(B4,'[1]Investment Managers'!$A:$B,2,FALSE)</f>
        <v>IOOF Investment Management Limited</v>
      </c>
    </row>
    <row r="5" spans="1:244" s="3" customFormat="1" ht="13" x14ac:dyDescent="0.3">
      <c r="A5" s="180" t="s">
        <v>254</v>
      </c>
      <c r="B5" s="52" t="s">
        <v>46</v>
      </c>
      <c r="C5" s="52" t="s">
        <v>874</v>
      </c>
      <c r="D5" s="50">
        <f>VLOOKUP(B5,'[1]ICR Data'!$A:$E,5,FALSE)</f>
        <v>9.1999999999999998E-3</v>
      </c>
      <c r="E5" s="179">
        <f>IF(VLOOKUP($B5,'[2]AA Comparison'!$C$1:$R$65536,3)="","",VLOOKUP($B5,'[2]AA Comparison'!$C$1:$R$65536,3,FALSE))</f>
        <v>0.17</v>
      </c>
      <c r="F5" s="179">
        <f>IF(VLOOKUP($B5,'[2]AA Comparison'!$C$1:$R$65536,10)="","",VLOOKUP($B5,'[2]AA Comparison'!$C$1:$R$65536,10,FALSE))</f>
        <v>0.39</v>
      </c>
      <c r="G5" s="179">
        <f>IF(VLOOKUP($B5,'[2]AA Comparison'!$C$1:$R$65536,4)="","",VLOOKUP($B5,'[2]AA Comparison'!$C$1:$R$65536,4,FALSE))</f>
        <v>0.1</v>
      </c>
      <c r="H5" s="179">
        <f>IF(VLOOKUP($B5,'[2]AA Comparison'!$C$1:$R$65536,11)="","",VLOOKUP($B5,'[2]AA Comparison'!$C$1:$R$65536,11,FALSE))</f>
        <v>0.47</v>
      </c>
      <c r="I5" s="179">
        <f>IF(VLOOKUP($B5,'[2]AA Comparison'!$C$1:$R$65536,5)="","",VLOOKUP($B5,'[2]AA Comparison'!$C$1:$R$65536,5,FALSE))</f>
        <v>0</v>
      </c>
      <c r="J5" s="179">
        <f>IF(VLOOKUP($B5,'[2]AA Comparison'!$C$1:$R$65536,12)="","",VLOOKUP($B5,'[2]AA Comparison'!$C$1:$R$65536,12,FALSE))</f>
        <v>0.38</v>
      </c>
      <c r="K5" s="49">
        <f>IF(VLOOKUP($B5,'[2]AA Comparison'!$C$1:$R$65536,6)="","",VLOOKUP($B5,'[2]AA Comparison'!$C$1:$R$65536,6,FALSE))</f>
        <v>0.02</v>
      </c>
      <c r="L5" s="49">
        <f>IF(VLOOKUP($B5,'[2]AA Comparison'!$C$1:$R$65536,13)="","",VLOOKUP($B5,'[2]AA Comparison'!$C$1:$R$65536,13,FALSE))</f>
        <v>0.15</v>
      </c>
      <c r="M5" s="49">
        <f>IF(VLOOKUP($B5,'[2]AA Comparison'!$C$1:$R$65536,7)="","",VLOOKUP($B5,'[2]AA Comparison'!$C$1:$R$65536,7,FALSE))</f>
        <v>0</v>
      </c>
      <c r="N5" s="49">
        <f>IF(VLOOKUP($B5,'[2]AA Comparison'!$C$1:$R$65536,14)="","",VLOOKUP($B5,'[2]AA Comparison'!$C$1:$R$65536,14,FALSE))</f>
        <v>7.0000000000000007E-2</v>
      </c>
      <c r="O5" s="49">
        <f>IF(VLOOKUP($B5,'[2]AA Comparison'!$C$1:$R$65536,8)="","",VLOOKUP($B5,'[2]AA Comparison'!$C$1:$R$65536,8,FALSE))</f>
        <v>0</v>
      </c>
      <c r="P5" s="49">
        <f>IF(VLOOKUP($B5,'[2]AA Comparison'!$C$1:$R$65536,15)="","",VLOOKUP($B5,'[2]AA Comparison'!$C$1:$R$65536,15,FALSE))</f>
        <v>0.05</v>
      </c>
      <c r="Q5" s="49">
        <f>IF(VLOOKUP($B5,'[2]AA Comparison'!$C$1:$R$65536,9)="","",VLOOKUP($B5,'[2]AA Comparison'!$C$1:$R$65536,9,FALSE))</f>
        <v>0.02</v>
      </c>
      <c r="R5" s="49">
        <f>IF(VLOOKUP($B5,'[2]AA Comparison'!$C$1:$R$65536,16)="","",VLOOKUP($B5,'[2]AA Comparison'!$C$1:$R$65536,16,FALSE))</f>
        <v>7.0000000000000007E-2</v>
      </c>
      <c r="S5" s="13">
        <f>VLOOKUP(B5,'[1]BuySell Data'!$A:$E,5,FALSE)</f>
        <v>1E-3</v>
      </c>
      <c r="T5" s="30" t="str">
        <f>VLOOKUP(B5,'[1]Investment Managers'!$A:$B,2,FALSE)</f>
        <v>OnePath Funds Management Limited</v>
      </c>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row>
    <row r="6" spans="1:244" s="3" customFormat="1" ht="13" x14ac:dyDescent="0.3">
      <c r="A6" s="181" t="s">
        <v>362</v>
      </c>
      <c r="B6" s="50"/>
      <c r="C6" s="50"/>
      <c r="D6" s="182"/>
      <c r="E6" s="183"/>
      <c r="F6" s="183"/>
      <c r="G6" s="183"/>
      <c r="H6" s="183"/>
      <c r="I6" s="183"/>
      <c r="J6" s="183"/>
      <c r="K6" s="48"/>
      <c r="L6" s="48"/>
      <c r="M6" s="48"/>
      <c r="N6" s="48"/>
      <c r="O6" s="48"/>
      <c r="P6" s="48"/>
      <c r="Q6" s="48"/>
      <c r="R6" s="48"/>
      <c r="S6" s="47"/>
    </row>
    <row r="7" spans="1:244" s="3" customFormat="1" ht="13" x14ac:dyDescent="0.3">
      <c r="A7" s="180" t="s">
        <v>1215</v>
      </c>
      <c r="B7" s="52" t="s">
        <v>4</v>
      </c>
      <c r="C7" s="52" t="s">
        <v>874</v>
      </c>
      <c r="D7" s="50">
        <f>VLOOKUP(B7,'[1]ICR Data'!$A:$E,5,FALSE)</f>
        <v>9.300000000000001E-3</v>
      </c>
      <c r="E7" s="179">
        <f>IF(VLOOKUP($B7,'[2]AA Comparison'!$C$1:$R$65536,3)="","",VLOOKUP($B7,'[2]AA Comparison'!$C$1:$R$65536,3,FALSE))</f>
        <v>0</v>
      </c>
      <c r="F7" s="179">
        <f>IF(VLOOKUP($B7,'[2]AA Comparison'!$C$1:$R$65536,10)="","",VLOOKUP($B7,'[2]AA Comparison'!$C$1:$R$65536,10,FALSE))</f>
        <v>0.15</v>
      </c>
      <c r="G7" s="179">
        <f>IF(VLOOKUP($B7,'[2]AA Comparison'!$C$1:$R$65536,4)="","",VLOOKUP($B7,'[2]AA Comparison'!$C$1:$R$65536,4,FALSE))</f>
        <v>0</v>
      </c>
      <c r="H7" s="179">
        <f>IF(VLOOKUP($B7,'[2]AA Comparison'!$C$1:$R$65536,11)="","",VLOOKUP($B7,'[2]AA Comparison'!$C$1:$R$65536,11,FALSE))</f>
        <v>0.25</v>
      </c>
      <c r="I7" s="179">
        <f>IF(VLOOKUP($B7,'[2]AA Comparison'!$C$1:$R$65536,5)="","",VLOOKUP($B7,'[2]AA Comparison'!$C$1:$R$65536,5,FALSE))</f>
        <v>0</v>
      </c>
      <c r="J7" s="179">
        <f>IF(VLOOKUP($B7,'[2]AA Comparison'!$C$1:$R$65536,12)="","",VLOOKUP($B7,'[2]AA Comparison'!$C$1:$R$65536,12,FALSE))</f>
        <v>0.25</v>
      </c>
      <c r="K7" s="49">
        <f>IF(VLOOKUP($B7,'[2]AA Comparison'!$C$1:$R$65536,6)="","",VLOOKUP($B7,'[2]AA Comparison'!$C$1:$R$65536,6,FALSE))</f>
        <v>0.2</v>
      </c>
      <c r="L7" s="49">
        <f>IF(VLOOKUP($B7,'[2]AA Comparison'!$C$1:$R$65536,13)="","",VLOOKUP($B7,'[2]AA Comparison'!$C$1:$R$65536,13,FALSE))</f>
        <v>0.45</v>
      </c>
      <c r="M7" s="49">
        <f>IF(VLOOKUP($B7,'[2]AA Comparison'!$C$1:$R$65536,7)="","",VLOOKUP($B7,'[2]AA Comparison'!$C$1:$R$65536,7,FALSE))</f>
        <v>0.2</v>
      </c>
      <c r="N7" s="49">
        <f>IF(VLOOKUP($B7,'[2]AA Comparison'!$C$1:$R$65536,14)="","",VLOOKUP($B7,'[2]AA Comparison'!$C$1:$R$65536,14,FALSE))</f>
        <v>0.45</v>
      </c>
      <c r="O7" s="49">
        <f>IF(VLOOKUP($B7,'[2]AA Comparison'!$C$1:$R$65536,8)="","",VLOOKUP($B7,'[2]AA Comparison'!$C$1:$R$65536,8,FALSE))</f>
        <v>0</v>
      </c>
      <c r="P7" s="49">
        <f>IF(VLOOKUP($B7,'[2]AA Comparison'!$C$1:$R$65536,15)="","",VLOOKUP($B7,'[2]AA Comparison'!$C$1:$R$65536,15,FALSE))</f>
        <v>0.15</v>
      </c>
      <c r="Q7" s="49">
        <f>IF(VLOOKUP($B7,'[2]AA Comparison'!$C$1:$R$65536,9)="","",VLOOKUP($B7,'[2]AA Comparison'!$C$1:$R$65536,9,FALSE))</f>
        <v>0</v>
      </c>
      <c r="R7" s="49">
        <f>IF(VLOOKUP($B7,'[2]AA Comparison'!$C$1:$R$65536,16)="","",VLOOKUP($B7,'[2]AA Comparison'!$C$1:$R$65536,16,FALSE))</f>
        <v>0.3</v>
      </c>
      <c r="S7" s="13">
        <f>VLOOKUP(B7,'[1]BuySell Data'!$A:$E,5,FALSE)</f>
        <v>6.4999999999999988E-3</v>
      </c>
      <c r="T7" s="30" t="str">
        <f>VLOOKUP(B7,'[1]Investment Managers'!$A:$B,2,FALSE)</f>
        <v>Aberdeen Asset Management (Part of Aberdeen Standard Investments)</v>
      </c>
    </row>
    <row r="8" spans="1:244" s="3" customFormat="1" ht="13" x14ac:dyDescent="0.3">
      <c r="A8" s="119" t="s">
        <v>951</v>
      </c>
      <c r="B8" s="91" t="s">
        <v>936</v>
      </c>
      <c r="C8" s="93" t="s">
        <v>874</v>
      </c>
      <c r="D8" s="50">
        <f>VLOOKUP(B8,'[1]ICR Data'!$A:$E,5,FALSE)</f>
        <v>3.4199999999999999E-3</v>
      </c>
      <c r="E8" s="179">
        <f>IF(VLOOKUP($B8,'[2]AA Comparison'!$C$1:$R$65536,3)="","",VLOOKUP($B8,'[2]AA Comparison'!$C$1:$R$65536,3,FALSE))</f>
        <v>0</v>
      </c>
      <c r="F8" s="179">
        <f>IF(VLOOKUP($B8,'[2]AA Comparison'!$C$1:$R$65536,10)="","",VLOOKUP($B8,'[2]AA Comparison'!$C$1:$R$65536,10,FALSE))</f>
        <v>0.1</v>
      </c>
      <c r="G8" s="179">
        <f>IF(VLOOKUP($B8,'[2]AA Comparison'!$C$1:$R$65536,4)="","",VLOOKUP($B8,'[2]AA Comparison'!$C$1:$R$65536,4,FALSE))</f>
        <v>0.4</v>
      </c>
      <c r="H8" s="179">
        <f>IF(VLOOKUP($B8,'[2]AA Comparison'!$C$1:$R$65536,11)="","",VLOOKUP($B8,'[2]AA Comparison'!$C$1:$R$65536,11,FALSE))</f>
        <v>0.61</v>
      </c>
      <c r="I8" s="179">
        <f>IF(VLOOKUP($B8,'[2]AA Comparison'!$C$1:$R$65536,5)="","",VLOOKUP($B8,'[2]AA Comparison'!$C$1:$R$65536,5,FALSE))</f>
        <v>7.0000000000000007E-2</v>
      </c>
      <c r="J8" s="179">
        <f>IF(VLOOKUP($B8,'[2]AA Comparison'!$C$1:$R$65536,12)="","",VLOOKUP($B8,'[2]AA Comparison'!$C$1:$R$65536,12,FALSE))</f>
        <v>0.28000000000000003</v>
      </c>
      <c r="K8" s="49">
        <f>IF(VLOOKUP($B8,'[2]AA Comparison'!$C$1:$R$65536,6)="","",VLOOKUP($B8,'[2]AA Comparison'!$C$1:$R$65536,6,FALSE))</f>
        <v>0</v>
      </c>
      <c r="L8" s="49">
        <f>IF(VLOOKUP($B8,'[2]AA Comparison'!$C$1:$R$65536,13)="","",VLOOKUP($B8,'[2]AA Comparison'!$C$1:$R$65536,13,FALSE))</f>
        <v>0.19</v>
      </c>
      <c r="M8" s="49">
        <f>IF(VLOOKUP($B8,'[2]AA Comparison'!$C$1:$R$65536,7)="","",VLOOKUP($B8,'[2]AA Comparison'!$C$1:$R$65536,7,FALSE))</f>
        <v>0</v>
      </c>
      <c r="N8" s="49">
        <f>IF(VLOOKUP($B8,'[2]AA Comparison'!$C$1:$R$65536,14)="","",VLOOKUP($B8,'[2]AA Comparison'!$C$1:$R$65536,14,FALSE))</f>
        <v>0.17</v>
      </c>
      <c r="O8" s="49">
        <f>IF(VLOOKUP($B8,'[2]AA Comparison'!$C$1:$R$65536,8)="","",VLOOKUP($B8,'[2]AA Comparison'!$C$1:$R$65536,8,FALSE))</f>
        <v>0</v>
      </c>
      <c r="P8" s="49">
        <f>IF(VLOOKUP($B8,'[2]AA Comparison'!$C$1:$R$65536,15)="","",VLOOKUP($B8,'[2]AA Comparison'!$C$1:$R$65536,15,FALSE))</f>
        <v>0</v>
      </c>
      <c r="Q8" s="49">
        <f>IF(VLOOKUP($B8,'[2]AA Comparison'!$C$1:$R$65536,9)="","",VLOOKUP($B8,'[2]AA Comparison'!$C$1:$R$65536,9,FALSE))</f>
        <v>0</v>
      </c>
      <c r="R8" s="49">
        <f>IF(VLOOKUP($B8,'[2]AA Comparison'!$C$1:$R$65536,16)="","",VLOOKUP($B8,'[2]AA Comparison'!$C$1:$R$65536,16,FALSE))</f>
        <v>0</v>
      </c>
      <c r="S8" s="13" t="str">
        <f>VLOOKUP(B8,'[1]BuySell Data'!$A:$E,5,FALSE)</f>
        <v>n/a</v>
      </c>
      <c r="T8" s="30" t="str">
        <f>VLOOKUP(B8,'[1]Investment Managers'!$A:$B,2,FALSE)</f>
        <v>BlackRock Investment Mngt (Australia) Ltd</v>
      </c>
    </row>
    <row r="9" spans="1:244" s="3" customFormat="1" ht="13" x14ac:dyDescent="0.3">
      <c r="A9" s="119" t="s">
        <v>952</v>
      </c>
      <c r="B9" s="91" t="s">
        <v>937</v>
      </c>
      <c r="C9" s="93" t="s">
        <v>874</v>
      </c>
      <c r="D9" s="50">
        <f>VLOOKUP(B9,'[1]ICR Data'!$A:$E,5,FALSE)</f>
        <v>3.5400000000000002E-3</v>
      </c>
      <c r="E9" s="179">
        <f>IF(VLOOKUP($B9,'[2]AA Comparison'!$C$1:$R$65536,3)="","",VLOOKUP($B9,'[2]AA Comparison'!$C$1:$R$65536,3,FALSE))</f>
        <v>0</v>
      </c>
      <c r="F9" s="179">
        <f>IF(VLOOKUP($B9,'[2]AA Comparison'!$C$1:$R$65536,10)="","",VLOOKUP($B9,'[2]AA Comparison'!$C$1:$R$65536,10,FALSE))</f>
        <v>0.1</v>
      </c>
      <c r="G9" s="179">
        <f>IF(VLOOKUP($B9,'[2]AA Comparison'!$C$1:$R$65536,4)="","",VLOOKUP($B9,'[2]AA Comparison'!$C$1:$R$65536,4,FALSE))</f>
        <v>0.31</v>
      </c>
      <c r="H9" s="179">
        <f>IF(VLOOKUP($B9,'[2]AA Comparison'!$C$1:$R$65536,11)="","",VLOOKUP($B9,'[2]AA Comparison'!$C$1:$R$65536,11,FALSE))</f>
        <v>0.52</v>
      </c>
      <c r="I9" s="179">
        <f>IF(VLOOKUP($B9,'[2]AA Comparison'!$C$1:$R$65536,5)="","",VLOOKUP($B9,'[2]AA Comparison'!$C$1:$R$65536,5,FALSE))</f>
        <v>0.04</v>
      </c>
      <c r="J9" s="179">
        <f>IF(VLOOKUP($B9,'[2]AA Comparison'!$C$1:$R$65536,12)="","",VLOOKUP($B9,'[2]AA Comparison'!$C$1:$R$65536,12,FALSE))</f>
        <v>0.25</v>
      </c>
      <c r="K9" s="49">
        <f>IF(VLOOKUP($B9,'[2]AA Comparison'!$C$1:$R$65536,6)="","",VLOOKUP($B9,'[2]AA Comparison'!$C$1:$R$65536,6,FALSE))</f>
        <v>7.0000000000000007E-2</v>
      </c>
      <c r="L9" s="49">
        <f>IF(VLOOKUP($B9,'[2]AA Comparison'!$C$1:$R$65536,13)="","",VLOOKUP($B9,'[2]AA Comparison'!$C$1:$R$65536,13,FALSE))</f>
        <v>0.27</v>
      </c>
      <c r="M9" s="49">
        <f>IF(VLOOKUP($B9,'[2]AA Comparison'!$C$1:$R$65536,7)="","",VLOOKUP($B9,'[2]AA Comparison'!$C$1:$R$65536,7,FALSE))</f>
        <v>0.04</v>
      </c>
      <c r="N9" s="49">
        <f>IF(VLOOKUP($B9,'[2]AA Comparison'!$C$1:$R$65536,14)="","",VLOOKUP($B9,'[2]AA Comparison'!$C$1:$R$65536,14,FALSE))</f>
        <v>0.24</v>
      </c>
      <c r="O9" s="49">
        <f>IF(VLOOKUP($B9,'[2]AA Comparison'!$C$1:$R$65536,8)="","",VLOOKUP($B9,'[2]AA Comparison'!$C$1:$R$65536,8,FALSE))</f>
        <v>0</v>
      </c>
      <c r="P9" s="49">
        <f>IF(VLOOKUP($B9,'[2]AA Comparison'!$C$1:$R$65536,15)="","",VLOOKUP($B9,'[2]AA Comparison'!$C$1:$R$65536,15,FALSE))</f>
        <v>0</v>
      </c>
      <c r="Q9" s="49">
        <f>IF(VLOOKUP($B9,'[2]AA Comparison'!$C$1:$R$65536,9)="","",VLOOKUP($B9,'[2]AA Comparison'!$C$1:$R$65536,9,FALSE))</f>
        <v>0</v>
      </c>
      <c r="R9" s="49">
        <f>IF(VLOOKUP($B9,'[2]AA Comparison'!$C$1:$R$65536,16)="","",VLOOKUP($B9,'[2]AA Comparison'!$C$1:$R$65536,16,FALSE))</f>
        <v>0</v>
      </c>
      <c r="S9" s="13" t="str">
        <f>VLOOKUP(B9,'[1]BuySell Data'!$A:$E,5,FALSE)</f>
        <v>n/a</v>
      </c>
      <c r="T9" s="30" t="str">
        <f>VLOOKUP(B9,'[1]Investment Managers'!$A:$B,2,FALSE)</f>
        <v>BlackRock Investment Mngt (Australia) Ltd</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row>
    <row r="10" spans="1:244" s="3" customFormat="1" ht="13" x14ac:dyDescent="0.3">
      <c r="A10" s="180" t="s">
        <v>1226</v>
      </c>
      <c r="B10" s="39" t="s">
        <v>15</v>
      </c>
      <c r="C10" s="52" t="s">
        <v>874</v>
      </c>
      <c r="D10" s="50">
        <f>VLOOKUP(B10,'[1]ICR Data'!$A:$E,5,FALSE)</f>
        <v>7.6E-3</v>
      </c>
      <c r="E10" s="179">
        <f>IF(VLOOKUP($B10,'[2]AA Comparison'!$C$1:$R$65536,3)="","",VLOOKUP($B10,'[2]AA Comparison'!$C$1:$R$65536,3,FALSE))</f>
        <v>0.6</v>
      </c>
      <c r="F10" s="179">
        <f>IF(VLOOKUP($B10,'[2]AA Comparison'!$C$1:$R$65536,10)="","",VLOOKUP($B10,'[2]AA Comparison'!$C$1:$R$65536,10,FALSE))</f>
        <v>0.8</v>
      </c>
      <c r="G10" s="179">
        <f>IF(VLOOKUP($B10,'[2]AA Comparison'!$C$1:$R$65536,4)="","",VLOOKUP($B10,'[2]AA Comparison'!$C$1:$R$65536,4,FALSE))</f>
        <v>0.6</v>
      </c>
      <c r="H10" s="179">
        <f>IF(VLOOKUP($B10,'[2]AA Comparison'!$C$1:$R$65536,11)="","",VLOOKUP($B10,'[2]AA Comparison'!$C$1:$R$65536,11,FALSE))</f>
        <v>0.8</v>
      </c>
      <c r="I10" s="179">
        <f>IF(VLOOKUP($B10,'[2]AA Comparison'!$C$1:$R$65536,5)="","",VLOOKUP($B10,'[2]AA Comparison'!$C$1:$R$65536,5,FALSE))</f>
        <v>0.05</v>
      </c>
      <c r="J10" s="179">
        <f>IF(VLOOKUP($B10,'[2]AA Comparison'!$C$1:$R$65536,12)="","",VLOOKUP($B10,'[2]AA Comparison'!$C$1:$R$65536,12,FALSE))</f>
        <v>0.15</v>
      </c>
      <c r="K10" s="49">
        <f>IF(VLOOKUP($B10,'[2]AA Comparison'!$C$1:$R$65536,6)="","",VLOOKUP($B10,'[2]AA Comparison'!$C$1:$R$65536,6,FALSE))</f>
        <v>0.1</v>
      </c>
      <c r="L10" s="49">
        <f>IF(VLOOKUP($B10,'[2]AA Comparison'!$C$1:$R$65536,13)="","",VLOOKUP($B10,'[2]AA Comparison'!$C$1:$R$65536,13,FALSE))</f>
        <v>0.2</v>
      </c>
      <c r="M10" s="49">
        <f>IF(VLOOKUP($B10,'[2]AA Comparison'!$C$1:$R$65536,7)="","",VLOOKUP($B10,'[2]AA Comparison'!$C$1:$R$65536,7,FALSE))</f>
        <v>0.05</v>
      </c>
      <c r="N10" s="49">
        <f>IF(VLOOKUP($B10,'[2]AA Comparison'!$C$1:$R$65536,14)="","",VLOOKUP($B10,'[2]AA Comparison'!$C$1:$R$65536,14,FALSE))</f>
        <v>0.15</v>
      </c>
      <c r="O10" s="49">
        <f>IF(VLOOKUP($B10,'[2]AA Comparison'!$C$1:$R$65536,8)="","",VLOOKUP($B10,'[2]AA Comparison'!$C$1:$R$65536,8,FALSE))</f>
        <v>0</v>
      </c>
      <c r="P10" s="49">
        <f>IF(VLOOKUP($B10,'[2]AA Comparison'!$C$1:$R$65536,15)="","",VLOOKUP($B10,'[2]AA Comparison'!$C$1:$R$65536,15,FALSE))</f>
        <v>0.1</v>
      </c>
      <c r="Q10" s="49">
        <f>IF(VLOOKUP($B10,'[2]AA Comparison'!$C$1:$R$65536,9)="","",VLOOKUP($B10,'[2]AA Comparison'!$C$1:$R$65536,9,FALSE))</f>
        <v>0</v>
      </c>
      <c r="R10" s="49">
        <f>IF(VLOOKUP($B10,'[2]AA Comparison'!$C$1:$R$65536,16)="","",VLOOKUP($B10,'[2]AA Comparison'!$C$1:$R$65536,16,FALSE))</f>
        <v>0</v>
      </c>
      <c r="S10" s="13">
        <f>VLOOKUP(B10,'[1]BuySell Data'!$A:$E,5,FALSE)</f>
        <v>2E-3</v>
      </c>
      <c r="T10" s="30" t="str">
        <f>VLOOKUP(B10,'[1]Investment Managers'!$A:$B,2,FALSE)</f>
        <v>First Sentier Investors (Australia) Services Pty Limited</v>
      </c>
    </row>
    <row r="11" spans="1:244" s="3" customFormat="1" ht="13" x14ac:dyDescent="0.3">
      <c r="A11" s="118" t="s">
        <v>1320</v>
      </c>
      <c r="B11" s="39" t="s">
        <v>1318</v>
      </c>
      <c r="C11" s="61" t="s">
        <v>874</v>
      </c>
      <c r="D11" s="50">
        <f>VLOOKUP(B11,'[1]ICR Data'!$A:$E,5,FALSE)</f>
        <v>7.9000000000000008E-3</v>
      </c>
      <c r="E11" s="179">
        <f>IF(VLOOKUP($B11,'[2]AA Comparison'!$C$1:$R$65536,3)="","",VLOOKUP($B11,'[2]AA Comparison'!$C$1:$R$65536,3,FALSE))</f>
        <v>0.1</v>
      </c>
      <c r="F11" s="179">
        <f>IF(VLOOKUP($B11,'[2]AA Comparison'!$C$1:$R$65536,10)="","",VLOOKUP($B11,'[2]AA Comparison'!$C$1:$R$65536,10,FALSE))</f>
        <v>0.35</v>
      </c>
      <c r="G11" s="179">
        <f>IF(VLOOKUP($B11,'[2]AA Comparison'!$C$1:$R$65536,4)="","",VLOOKUP($B11,'[2]AA Comparison'!$C$1:$R$65536,4,FALSE))</f>
        <v>0.3</v>
      </c>
      <c r="H11" s="179">
        <f>IF(VLOOKUP($B11,'[2]AA Comparison'!$C$1:$R$65536,11)="","",VLOOKUP($B11,'[2]AA Comparison'!$C$1:$R$65536,11,FALSE))</f>
        <v>0.55000000000000004</v>
      </c>
      <c r="I11" s="179">
        <f>IF(VLOOKUP($B11,'[2]AA Comparison'!$C$1:$R$65536,5)="","",VLOOKUP($B11,'[2]AA Comparison'!$C$1:$R$65536,5,FALSE))</f>
        <v>0.3</v>
      </c>
      <c r="J11" s="179">
        <f>IF(VLOOKUP($B11,'[2]AA Comparison'!$C$1:$R$65536,12)="","",VLOOKUP($B11,'[2]AA Comparison'!$C$1:$R$65536,12,FALSE))</f>
        <v>0.55000000000000004</v>
      </c>
      <c r="K11" s="49">
        <f>IF(VLOOKUP($B11,'[2]AA Comparison'!$C$1:$R$65536,6)="","",VLOOKUP($B11,'[2]AA Comparison'!$C$1:$R$65536,6,FALSE))</f>
        <v>0</v>
      </c>
      <c r="L11" s="49">
        <f>IF(VLOOKUP($B11,'[2]AA Comparison'!$C$1:$R$65536,13)="","",VLOOKUP($B11,'[2]AA Comparison'!$C$1:$R$65536,13,FALSE))</f>
        <v>0.2</v>
      </c>
      <c r="M11" s="49">
        <f>IF(VLOOKUP($B11,'[2]AA Comparison'!$C$1:$R$65536,7)="","",VLOOKUP($B11,'[2]AA Comparison'!$C$1:$R$65536,7,FALSE))</f>
        <v>0</v>
      </c>
      <c r="N11" s="49">
        <f>IF(VLOOKUP($B11,'[2]AA Comparison'!$C$1:$R$65536,14)="","",VLOOKUP($B11,'[2]AA Comparison'!$C$1:$R$65536,14,FALSE))</f>
        <v>0.25</v>
      </c>
      <c r="O11" s="49">
        <f>IF(VLOOKUP($B11,'[2]AA Comparison'!$C$1:$R$65536,8)="","",VLOOKUP($B11,'[2]AA Comparison'!$C$1:$R$65536,8,FALSE))</f>
        <v>0</v>
      </c>
      <c r="P11" s="49">
        <f>IF(VLOOKUP($B11,'[2]AA Comparison'!$C$1:$R$65536,15)="","",VLOOKUP($B11,'[2]AA Comparison'!$C$1:$R$65536,15,FALSE))</f>
        <v>0.2</v>
      </c>
      <c r="Q11" s="49">
        <f>IF(VLOOKUP($B11,'[2]AA Comparison'!$C$1:$R$65536,9)="","",VLOOKUP($B11,'[2]AA Comparison'!$C$1:$R$65536,9,FALSE))</f>
        <v>0</v>
      </c>
      <c r="R11" s="49">
        <f>IF(VLOOKUP($B11,'[2]AA Comparison'!$C$1:$R$65536,16)="","",VLOOKUP($B11,'[2]AA Comparison'!$C$1:$R$65536,16,FALSE))</f>
        <v>0.2</v>
      </c>
      <c r="S11" s="13">
        <f>VLOOKUP(B11,'[1]BuySell Data'!$A:$E,5,FALSE)</f>
        <v>1.2999999999999999E-3</v>
      </c>
      <c r="T11" s="30" t="str">
        <f>VLOOKUP(B11,'[1]Investment Managers'!$A:$B,2,FALSE)</f>
        <v>IOOF Investment Management Limited</v>
      </c>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row>
    <row r="12" spans="1:244" s="3" customFormat="1" ht="13" x14ac:dyDescent="0.3">
      <c r="A12" s="118" t="s">
        <v>1321</v>
      </c>
      <c r="B12" s="39" t="s">
        <v>1311</v>
      </c>
      <c r="C12" s="61" t="s">
        <v>874</v>
      </c>
      <c r="D12" s="50">
        <f>VLOOKUP(B12,'[1]ICR Data'!$A:$E,5,FALSE)</f>
        <v>4.0000000000000001E-3</v>
      </c>
      <c r="E12" s="179">
        <f>IF(VLOOKUP($B12,'[2]AA Comparison'!$C$1:$R$65536,3)="","",VLOOKUP($B12,'[2]AA Comparison'!$C$1:$R$65536,3,FALSE))</f>
        <v>0.1</v>
      </c>
      <c r="F12" s="179">
        <f>IF(VLOOKUP($B12,'[2]AA Comparison'!$C$1:$R$65536,10)="","",VLOOKUP($B12,'[2]AA Comparison'!$C$1:$R$65536,10,FALSE))</f>
        <v>0.35</v>
      </c>
      <c r="G12" s="179">
        <f>IF(VLOOKUP($B12,'[2]AA Comparison'!$C$1:$R$65536,4)="","",VLOOKUP($B12,'[2]AA Comparison'!$C$1:$R$65536,4,FALSE))</f>
        <v>0.35</v>
      </c>
      <c r="H12" s="179">
        <f>IF(VLOOKUP($B12,'[2]AA Comparison'!$C$1:$R$65536,11)="","",VLOOKUP($B12,'[2]AA Comparison'!$C$1:$R$65536,11,FALSE))</f>
        <v>0.6</v>
      </c>
      <c r="I12" s="179">
        <f>IF(VLOOKUP($B12,'[2]AA Comparison'!$C$1:$R$65536,5)="","",VLOOKUP($B12,'[2]AA Comparison'!$C$1:$R$65536,5,FALSE))</f>
        <v>0.35</v>
      </c>
      <c r="J12" s="179">
        <f>IF(VLOOKUP($B12,'[2]AA Comparison'!$C$1:$R$65536,12)="","",VLOOKUP($B12,'[2]AA Comparison'!$C$1:$R$65536,12,FALSE))</f>
        <v>0.6</v>
      </c>
      <c r="K12" s="49">
        <f>IF(VLOOKUP($B12,'[2]AA Comparison'!$C$1:$R$65536,6)="","",VLOOKUP($B12,'[2]AA Comparison'!$C$1:$R$65536,6,FALSE))</f>
        <v>0</v>
      </c>
      <c r="L12" s="49">
        <f>IF(VLOOKUP($B12,'[2]AA Comparison'!$C$1:$R$65536,13)="","",VLOOKUP($B12,'[2]AA Comparison'!$C$1:$R$65536,13,FALSE))</f>
        <v>0.2</v>
      </c>
      <c r="M12" s="49">
        <f>IF(VLOOKUP($B12,'[2]AA Comparison'!$C$1:$R$65536,7)="","",VLOOKUP($B12,'[2]AA Comparison'!$C$1:$R$65536,7,FALSE))</f>
        <v>0</v>
      </c>
      <c r="N12" s="49">
        <f>IF(VLOOKUP($B12,'[2]AA Comparison'!$C$1:$R$65536,14)="","",VLOOKUP($B12,'[2]AA Comparison'!$C$1:$R$65536,14,FALSE))</f>
        <v>0.2</v>
      </c>
      <c r="O12" s="49">
        <f>IF(VLOOKUP($B12,'[2]AA Comparison'!$C$1:$R$65536,8)="","",VLOOKUP($B12,'[2]AA Comparison'!$C$1:$R$65536,8,FALSE))</f>
        <v>0</v>
      </c>
      <c r="P12" s="49">
        <f>IF(VLOOKUP($B12,'[2]AA Comparison'!$C$1:$R$65536,15)="","",VLOOKUP($B12,'[2]AA Comparison'!$C$1:$R$65536,15,FALSE))</f>
        <v>0.2</v>
      </c>
      <c r="Q12" s="49">
        <f>IF(VLOOKUP($B12,'[2]AA Comparison'!$C$1:$R$65536,9)="","",VLOOKUP($B12,'[2]AA Comparison'!$C$1:$R$65536,9,FALSE))</f>
        <v>0</v>
      </c>
      <c r="R12" s="49">
        <f>IF(VLOOKUP($B12,'[2]AA Comparison'!$C$1:$R$65536,16)="","",VLOOKUP($B12,'[2]AA Comparison'!$C$1:$R$65536,16,FALSE))</f>
        <v>0.2</v>
      </c>
      <c r="S12" s="13">
        <f>VLOOKUP(B12,'[1]BuySell Data'!$A:$E,5,FALSE)</f>
        <v>7.000000000000001E-4</v>
      </c>
      <c r="T12" s="30" t="str">
        <f>VLOOKUP(B12,'[1]Investment Managers'!$A:$B,2,FALSE)</f>
        <v>IOOF Investment Management Limited</v>
      </c>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row>
    <row r="13" spans="1:244" s="3" customFormat="1" ht="13" x14ac:dyDescent="0.3">
      <c r="A13" s="118" t="s">
        <v>1354</v>
      </c>
      <c r="B13" s="50" t="s">
        <v>225</v>
      </c>
      <c r="C13" s="52" t="s">
        <v>874</v>
      </c>
      <c r="D13" s="50">
        <f>VLOOKUP(B13,'[1]ICR Data'!$A:$E,5,FALSE)</f>
        <v>8.6000000000000017E-3</v>
      </c>
      <c r="E13" s="179">
        <f>IF(VLOOKUP($B13,'[2]AA Comparison'!$C$1:$R$65536,3)="","",VLOOKUP($B13,'[2]AA Comparison'!$C$1:$R$65536,3,FALSE))</f>
        <v>0</v>
      </c>
      <c r="F13" s="179">
        <f>IF(VLOOKUP($B13,'[2]AA Comparison'!$C$1:$R$65536,10)="","",VLOOKUP($B13,'[2]AA Comparison'!$C$1:$R$65536,10,FALSE))</f>
        <v>0.25</v>
      </c>
      <c r="G13" s="179">
        <f>IF(VLOOKUP($B13,'[2]AA Comparison'!$C$1:$R$65536,4)="","",VLOOKUP($B13,'[2]AA Comparison'!$C$1:$R$65536,4,FALSE))</f>
        <v>0.15</v>
      </c>
      <c r="H13" s="179">
        <f>IF(VLOOKUP($B13,'[2]AA Comparison'!$C$1:$R$65536,11)="","",VLOOKUP($B13,'[2]AA Comparison'!$C$1:$R$65536,11,FALSE))</f>
        <v>0.45</v>
      </c>
      <c r="I13" s="179">
        <f>IF(VLOOKUP($B13,'[2]AA Comparison'!$C$1:$R$65536,5)="","",VLOOKUP($B13,'[2]AA Comparison'!$C$1:$R$65536,5,FALSE))</f>
        <v>0.15</v>
      </c>
      <c r="J13" s="179">
        <f>IF(VLOOKUP($B13,'[2]AA Comparison'!$C$1:$R$65536,12)="","",VLOOKUP($B13,'[2]AA Comparison'!$C$1:$R$65536,12,FALSE))</f>
        <v>0.45</v>
      </c>
      <c r="K13" s="49">
        <f>IF(VLOOKUP($B13,'[2]AA Comparison'!$C$1:$R$65536,6)="","",VLOOKUP($B13,'[2]AA Comparison'!$C$1:$R$65536,6,FALSE))</f>
        <v>0</v>
      </c>
      <c r="L13" s="49">
        <f>IF(VLOOKUP($B13,'[2]AA Comparison'!$C$1:$R$65536,13)="","",VLOOKUP($B13,'[2]AA Comparison'!$C$1:$R$65536,13,FALSE))</f>
        <v>0.25</v>
      </c>
      <c r="M13" s="49">
        <f>IF(VLOOKUP($B13,'[2]AA Comparison'!$C$1:$R$65536,7)="","",VLOOKUP($B13,'[2]AA Comparison'!$C$1:$R$65536,7,FALSE))</f>
        <v>0</v>
      </c>
      <c r="N13" s="49">
        <f>IF(VLOOKUP($B13,'[2]AA Comparison'!$C$1:$R$65536,14)="","",VLOOKUP($B13,'[2]AA Comparison'!$C$1:$R$65536,14,FALSE))</f>
        <v>0.25</v>
      </c>
      <c r="O13" s="49">
        <f>IF(VLOOKUP($B13,'[2]AA Comparison'!$C$1:$R$65536,8)="","",VLOOKUP($B13,'[2]AA Comparison'!$C$1:$R$65536,8,FALSE))</f>
        <v>0</v>
      </c>
      <c r="P13" s="49">
        <f>IF(VLOOKUP($B13,'[2]AA Comparison'!$C$1:$R$65536,15)="","",VLOOKUP($B13,'[2]AA Comparison'!$C$1:$R$65536,15,FALSE))</f>
        <v>0.15</v>
      </c>
      <c r="Q13" s="49">
        <f>IF(VLOOKUP($B13,'[2]AA Comparison'!$C$1:$R$65536,9)="","",VLOOKUP($B13,'[2]AA Comparison'!$C$1:$R$65536,9,FALSE))</f>
        <v>0</v>
      </c>
      <c r="R13" s="49">
        <f>IF(VLOOKUP($B13,'[2]AA Comparison'!$C$1:$R$65536,16)="","",VLOOKUP($B13,'[2]AA Comparison'!$C$1:$R$65536,16,FALSE))</f>
        <v>0.15</v>
      </c>
      <c r="S13" s="13">
        <f>VLOOKUP(B13,'[1]BuySell Data'!$A:$E,5,FALSE)</f>
        <v>2E-3</v>
      </c>
      <c r="T13" s="30" t="str">
        <f>VLOOKUP(B13,'[1]Investment Managers'!$A:$B,2,FALSE)</f>
        <v>MLC Investments Limited</v>
      </c>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row>
    <row r="14" spans="1:244" s="3" customFormat="1" ht="13" x14ac:dyDescent="0.3">
      <c r="A14" s="118" t="s">
        <v>270</v>
      </c>
      <c r="B14" s="50" t="s">
        <v>271</v>
      </c>
      <c r="C14" s="52" t="s">
        <v>874</v>
      </c>
      <c r="D14" s="50">
        <f>VLOOKUP(B14,'[1]ICR Data'!$A:$E,5,FALSE)</f>
        <v>1.0100000000000001E-2</v>
      </c>
      <c r="E14" s="179">
        <f>IF(VLOOKUP($B14,'[2]AA Comparison'!$C$1:$R$65536,3)="","",VLOOKUP($B14,'[2]AA Comparison'!$C$1:$R$65536,3,FALSE))</f>
        <v>0</v>
      </c>
      <c r="F14" s="179">
        <f>IF(VLOOKUP($B14,'[2]AA Comparison'!$C$1:$R$65536,10)="","",VLOOKUP($B14,'[2]AA Comparison'!$C$1:$R$65536,10,FALSE))</f>
        <v>0.4</v>
      </c>
      <c r="G14" s="179">
        <f>IF(VLOOKUP($B14,'[2]AA Comparison'!$C$1:$R$65536,4)="","",VLOOKUP($B14,'[2]AA Comparison'!$C$1:$R$65536,4,FALSE))</f>
        <v>0</v>
      </c>
      <c r="H14" s="179">
        <f>IF(VLOOKUP($B14,'[2]AA Comparison'!$C$1:$R$65536,11)="","",VLOOKUP($B14,'[2]AA Comparison'!$C$1:$R$65536,11,FALSE))</f>
        <v>0.4</v>
      </c>
      <c r="I14" s="179">
        <f>IF(VLOOKUP($B14,'[2]AA Comparison'!$C$1:$R$65536,5)="","",VLOOKUP($B14,'[2]AA Comparison'!$C$1:$R$65536,5,FALSE))</f>
        <v>7.0000000000000007E-2</v>
      </c>
      <c r="J14" s="179">
        <f>IF(VLOOKUP($B14,'[2]AA Comparison'!$C$1:$R$65536,12)="","",VLOOKUP($B14,'[2]AA Comparison'!$C$1:$R$65536,12,FALSE))</f>
        <v>0.37</v>
      </c>
      <c r="K14" s="49">
        <f>IF(VLOOKUP($B14,'[2]AA Comparison'!$C$1:$R$65536,6)="","",VLOOKUP($B14,'[2]AA Comparison'!$C$1:$R$65536,6,FALSE))</f>
        <v>0.04</v>
      </c>
      <c r="L14" s="49">
        <f>IF(VLOOKUP($B14,'[2]AA Comparison'!$C$1:$R$65536,13)="","",VLOOKUP($B14,'[2]AA Comparison'!$C$1:$R$65536,13,FALSE))</f>
        <v>0.24</v>
      </c>
      <c r="M14" s="49">
        <f>IF(VLOOKUP($B14,'[2]AA Comparison'!$C$1:$R$65536,7)="","",VLOOKUP($B14,'[2]AA Comparison'!$C$1:$R$65536,7,FALSE))</f>
        <v>0</v>
      </c>
      <c r="N14" s="49">
        <f>IF(VLOOKUP($B14,'[2]AA Comparison'!$C$1:$R$65536,14)="","",VLOOKUP($B14,'[2]AA Comparison'!$C$1:$R$65536,14,FALSE))</f>
        <v>0.2</v>
      </c>
      <c r="O14" s="49">
        <f>IF(VLOOKUP($B14,'[2]AA Comparison'!$C$1:$R$65536,8)="","",VLOOKUP($B14,'[2]AA Comparison'!$C$1:$R$65536,8,FALSE))</f>
        <v>0</v>
      </c>
      <c r="P14" s="49">
        <f>IF(VLOOKUP($B14,'[2]AA Comparison'!$C$1:$R$65536,15)="","",VLOOKUP($B14,'[2]AA Comparison'!$C$1:$R$65536,15,FALSE))</f>
        <v>0.1</v>
      </c>
      <c r="Q14" s="49">
        <f>IF(VLOOKUP($B14,'[2]AA Comparison'!$C$1:$R$65536,9)="","",VLOOKUP($B14,'[2]AA Comparison'!$C$1:$R$65536,9,FALSE))</f>
        <v>0.02</v>
      </c>
      <c r="R14" s="49">
        <f>IF(VLOOKUP($B14,'[2]AA Comparison'!$C$1:$R$65536,16)="","",VLOOKUP($B14,'[2]AA Comparison'!$C$1:$R$65536,16,FALSE))</f>
        <v>0.18</v>
      </c>
      <c r="S14" s="13">
        <f>VLOOKUP(B14,'[1]BuySell Data'!$A:$E,5,FALSE)</f>
        <v>5.9999999999999995E-4</v>
      </c>
      <c r="T14" s="30" t="str">
        <f>VLOOKUP(B14,'[1]Investment Managers'!$A:$B,2,FALSE)</f>
        <v>Optimix Investment Management Limited</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row>
    <row r="15" spans="1:244" s="11" customFormat="1" x14ac:dyDescent="0.25">
      <c r="A15" s="118" t="s">
        <v>1021</v>
      </c>
      <c r="B15" s="39" t="s">
        <v>0</v>
      </c>
      <c r="C15" s="52" t="s">
        <v>874</v>
      </c>
      <c r="D15" s="50">
        <f>VLOOKUP(B15,'[1]ICR Data'!$A:$E,5,FALSE)</f>
        <v>8.3000000000000001E-3</v>
      </c>
      <c r="E15" s="179">
        <f>IF(VLOOKUP($B15,'[2]AA Comparison'!$C$1:$R$65536,3)="","",VLOOKUP($B15,'[2]AA Comparison'!$C$1:$R$65536,3,FALSE))</f>
        <v>0</v>
      </c>
      <c r="F15" s="179">
        <f>IF(VLOOKUP($B15,'[2]AA Comparison'!$C$1:$R$65536,10)="","",VLOOKUP($B15,'[2]AA Comparison'!$C$1:$R$65536,10,FALSE))</f>
        <v>0.4</v>
      </c>
      <c r="G15" s="179">
        <f>IF(VLOOKUP($B15,'[2]AA Comparison'!$C$1:$R$65536,4)="","",VLOOKUP($B15,'[2]AA Comparison'!$C$1:$R$65536,4,FALSE))</f>
        <v>0.1</v>
      </c>
      <c r="H15" s="179">
        <f>IF(VLOOKUP($B15,'[2]AA Comparison'!$C$1:$R$65536,11)="","",VLOOKUP($B15,'[2]AA Comparison'!$C$1:$R$65536,11,FALSE))</f>
        <v>0.4</v>
      </c>
      <c r="I15" s="179">
        <f>IF(VLOOKUP($B15,'[2]AA Comparison'!$C$1:$R$65536,5)="","",VLOOKUP($B15,'[2]AA Comparison'!$C$1:$R$65536,5,FALSE))</f>
        <v>0.1</v>
      </c>
      <c r="J15" s="179">
        <f>IF(VLOOKUP($B15,'[2]AA Comparison'!$C$1:$R$65536,12)="","",VLOOKUP($B15,'[2]AA Comparison'!$C$1:$R$65536,12,FALSE))</f>
        <v>0.4</v>
      </c>
      <c r="K15" s="49">
        <f>IF(VLOOKUP($B15,'[2]AA Comparison'!$C$1:$R$65536,6)="","",VLOOKUP($B15,'[2]AA Comparison'!$C$1:$R$65536,6,FALSE))</f>
        <v>0</v>
      </c>
      <c r="L15" s="49">
        <f>IF(VLOOKUP($B15,'[2]AA Comparison'!$C$1:$R$65536,13)="","",VLOOKUP($B15,'[2]AA Comparison'!$C$1:$R$65536,13,FALSE))</f>
        <v>0.2</v>
      </c>
      <c r="M15" s="49">
        <f>IF(VLOOKUP($B15,'[2]AA Comparison'!$C$1:$R$65536,7)="","",VLOOKUP($B15,'[2]AA Comparison'!$C$1:$R$65536,7,FALSE))</f>
        <v>0</v>
      </c>
      <c r="N15" s="49">
        <f>IF(VLOOKUP($B15,'[2]AA Comparison'!$C$1:$R$65536,14)="","",VLOOKUP($B15,'[2]AA Comparison'!$C$1:$R$65536,14,FALSE))</f>
        <v>0.2</v>
      </c>
      <c r="O15" s="49">
        <f>IF(VLOOKUP($B15,'[2]AA Comparison'!$C$1:$R$65536,8)="","",VLOOKUP($B15,'[2]AA Comparison'!$C$1:$R$65536,8,FALSE))</f>
        <v>0</v>
      </c>
      <c r="P15" s="49">
        <f>IF(VLOOKUP($B15,'[2]AA Comparison'!$C$1:$R$65536,15)="","",VLOOKUP($B15,'[2]AA Comparison'!$C$1:$R$65536,15,FALSE))</f>
        <v>0.1</v>
      </c>
      <c r="Q15" s="49">
        <f>IF(VLOOKUP($B15,'[2]AA Comparison'!$C$1:$R$65536,9)="","",VLOOKUP($B15,'[2]AA Comparison'!$C$1:$R$65536,9,FALSE))</f>
        <v>0</v>
      </c>
      <c r="R15" s="49">
        <f>IF(VLOOKUP($B15,'[2]AA Comparison'!$C$1:$R$65536,16)="","",VLOOKUP($B15,'[2]AA Comparison'!$C$1:$R$65536,16,FALSE))</f>
        <v>0.2</v>
      </c>
      <c r="S15" s="13">
        <f>VLOOKUP(B15,'[1]BuySell Data'!$A:$E,5,FALSE)</f>
        <v>1.6999999999999999E-3</v>
      </c>
      <c r="T15" s="30" t="str">
        <f>VLOOKUP(B15,'[1]Investment Managers'!$A:$B,2,FALSE)</f>
        <v>Pendal Group Ltd</v>
      </c>
      <c r="U15" s="39"/>
      <c r="V15" s="37"/>
      <c r="W15" s="37"/>
      <c r="X15" s="37"/>
      <c r="Y15" s="37"/>
      <c r="Z15" s="37"/>
      <c r="AA15" s="37"/>
      <c r="AB15" s="37"/>
      <c r="AC15" s="37"/>
    </row>
    <row r="16" spans="1:244" s="37" customFormat="1" x14ac:dyDescent="0.25">
      <c r="A16" s="14" t="s">
        <v>382</v>
      </c>
      <c r="B16" s="19" t="s">
        <v>384</v>
      </c>
      <c r="C16" s="52" t="s">
        <v>874</v>
      </c>
      <c r="D16" s="50">
        <f>VLOOKUP(B16,'[1]ICR Data'!$A:$E,5,FALSE)</f>
        <v>0.01</v>
      </c>
      <c r="E16" s="179">
        <f>IF(VLOOKUP($B16,'[2]AA Comparison'!$C$1:$R$65536,3)="","",VLOOKUP($B16,'[2]AA Comparison'!$C$1:$R$65536,3,FALSE))</f>
        <v>0.05</v>
      </c>
      <c r="F16" s="179">
        <f>IF(VLOOKUP($B16,'[2]AA Comparison'!$C$1:$R$65536,10)="","",VLOOKUP($B16,'[2]AA Comparison'!$C$1:$R$65536,10,FALSE))</f>
        <v>0.55000000000000004</v>
      </c>
      <c r="G16" s="179">
        <f>IF(VLOOKUP($B16,'[2]AA Comparison'!$C$1:$R$65536,4)="","",VLOOKUP($B16,'[2]AA Comparison'!$C$1:$R$65536,4,FALSE))</f>
        <v>0.15</v>
      </c>
      <c r="H16" s="179">
        <f>IF(VLOOKUP($B16,'[2]AA Comparison'!$C$1:$R$65536,11)="","",VLOOKUP($B16,'[2]AA Comparison'!$C$1:$R$65536,11,FALSE))</f>
        <v>0.65</v>
      </c>
      <c r="I16" s="179">
        <f>IF(VLOOKUP($B16,'[2]AA Comparison'!$C$1:$R$65536,5)="","",VLOOKUP($B16,'[2]AA Comparison'!$C$1:$R$65536,5,FALSE))</f>
        <v>0</v>
      </c>
      <c r="J16" s="179">
        <f>IF(VLOOKUP($B16,'[2]AA Comparison'!$C$1:$R$65536,12)="","",VLOOKUP($B16,'[2]AA Comparison'!$C$1:$R$65536,12,FALSE))</f>
        <v>0</v>
      </c>
      <c r="K16" s="49">
        <f>IF(VLOOKUP($B16,'[2]AA Comparison'!$C$1:$R$65536,6)="","",VLOOKUP($B16,'[2]AA Comparison'!$C$1:$R$65536,6,FALSE))</f>
        <v>0</v>
      </c>
      <c r="L16" s="49">
        <f>IF(VLOOKUP($B16,'[2]AA Comparison'!$C$1:$R$65536,13)="","",VLOOKUP($B16,'[2]AA Comparison'!$C$1:$R$65536,13,FALSE))</f>
        <v>0.25</v>
      </c>
      <c r="M16" s="49">
        <f>IF(VLOOKUP($B16,'[2]AA Comparison'!$C$1:$R$65536,7)="","",VLOOKUP($B16,'[2]AA Comparison'!$C$1:$R$65536,7,FALSE))</f>
        <v>0</v>
      </c>
      <c r="N16" s="49">
        <f>IF(VLOOKUP($B16,'[2]AA Comparison'!$C$1:$R$65536,14)="","",VLOOKUP($B16,'[2]AA Comparison'!$C$1:$R$65536,14,FALSE))</f>
        <v>0.2</v>
      </c>
      <c r="O16" s="49">
        <f>IF(VLOOKUP($B16,'[2]AA Comparison'!$C$1:$R$65536,8)="","",VLOOKUP($B16,'[2]AA Comparison'!$C$1:$R$65536,8,FALSE))</f>
        <v>0</v>
      </c>
      <c r="P16" s="49">
        <f>IF(VLOOKUP($B16,'[2]AA Comparison'!$C$1:$R$65536,15)="","",VLOOKUP($B16,'[2]AA Comparison'!$C$1:$R$65536,15,FALSE))</f>
        <v>0.1</v>
      </c>
      <c r="Q16" s="49">
        <f>IF(VLOOKUP($B16,'[2]AA Comparison'!$C$1:$R$65536,9)="","",VLOOKUP($B16,'[2]AA Comparison'!$C$1:$R$65536,9,FALSE))</f>
        <v>0</v>
      </c>
      <c r="R16" s="49">
        <f>IF(VLOOKUP($B16,'[2]AA Comparison'!$C$1:$R$65536,16)="","",VLOOKUP($B16,'[2]AA Comparison'!$C$1:$R$65536,16,FALSE))</f>
        <v>0.3</v>
      </c>
      <c r="S16" s="13">
        <f>VLOOKUP(B16,'[1]BuySell Data'!$A:$E,5,FALSE)</f>
        <v>0</v>
      </c>
      <c r="T16" s="30" t="str">
        <f>VLOOKUP(B16,'[1]Investment Managers'!$A:$B,2,FALSE)</f>
        <v>Perpetual Investment Management Ltd</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row>
    <row r="17" spans="1:244" s="37" customFormat="1" x14ac:dyDescent="0.25">
      <c r="A17" s="118" t="s">
        <v>419</v>
      </c>
      <c r="B17" s="39" t="s">
        <v>303</v>
      </c>
      <c r="C17" s="52" t="s">
        <v>874</v>
      </c>
      <c r="D17" s="50">
        <f>VLOOKUP(B17,'[1]ICR Data'!$A:$E,5,FALSE)</f>
        <v>7.1999999999999998E-3</v>
      </c>
      <c r="E17" s="179">
        <f>IF(VLOOKUP($B17,'[2]AA Comparison'!$C$1:$R$65536,3)="","",VLOOKUP($B17,'[2]AA Comparison'!$C$1:$R$65536,3,FALSE))</f>
        <v>0.3</v>
      </c>
      <c r="F17" s="179">
        <f>IF(VLOOKUP($B17,'[2]AA Comparison'!$C$1:$R$65536,10)="","",VLOOKUP($B17,'[2]AA Comparison'!$C$1:$R$65536,10,FALSE))</f>
        <v>0.9</v>
      </c>
      <c r="G17" s="179">
        <f>IF(VLOOKUP($B17,'[2]AA Comparison'!$C$1:$R$65536,4)="","",VLOOKUP($B17,'[2]AA Comparison'!$C$1:$R$65536,4,FALSE))</f>
        <v>0.3</v>
      </c>
      <c r="H17" s="179">
        <f>IF(VLOOKUP($B17,'[2]AA Comparison'!$C$1:$R$65536,11)="","",VLOOKUP($B17,'[2]AA Comparison'!$C$1:$R$65536,11,FALSE))</f>
        <v>0.9</v>
      </c>
      <c r="I17" s="179">
        <f>IF(VLOOKUP($B17,'[2]AA Comparison'!$C$1:$R$65536,5)="","",VLOOKUP($B17,'[2]AA Comparison'!$C$1:$R$65536,5,FALSE))</f>
        <v>0.3</v>
      </c>
      <c r="J17" s="179">
        <f>IF(VLOOKUP($B17,'[2]AA Comparison'!$C$1:$R$65536,12)="","",VLOOKUP($B17,'[2]AA Comparison'!$C$1:$R$65536,12,FALSE))</f>
        <v>0.9</v>
      </c>
      <c r="K17" s="49">
        <f>IF(VLOOKUP($B17,'[2]AA Comparison'!$C$1:$R$65536,6)="","",VLOOKUP($B17,'[2]AA Comparison'!$C$1:$R$65536,6,FALSE))</f>
        <v>0</v>
      </c>
      <c r="L17" s="49">
        <f>IF(VLOOKUP($B17,'[2]AA Comparison'!$C$1:$R$65536,13)="","",VLOOKUP($B17,'[2]AA Comparison'!$C$1:$R$65536,13,FALSE))</f>
        <v>0.25</v>
      </c>
      <c r="M17" s="49">
        <f>IF(VLOOKUP($B17,'[2]AA Comparison'!$C$1:$R$65536,7)="","",VLOOKUP($B17,'[2]AA Comparison'!$C$1:$R$65536,7,FALSE))</f>
        <v>0</v>
      </c>
      <c r="N17" s="49">
        <f>IF(VLOOKUP($B17,'[2]AA Comparison'!$C$1:$R$65536,14)="","",VLOOKUP($B17,'[2]AA Comparison'!$C$1:$R$65536,14,FALSE))</f>
        <v>0.2</v>
      </c>
      <c r="O17" s="49">
        <f>IF(VLOOKUP($B17,'[2]AA Comparison'!$C$1:$R$65536,8)="","",VLOOKUP($B17,'[2]AA Comparison'!$C$1:$R$65536,8,FALSE))</f>
        <v>0</v>
      </c>
      <c r="P17" s="49">
        <f>IF(VLOOKUP($B17,'[2]AA Comparison'!$C$1:$R$65536,15)="","",VLOOKUP($B17,'[2]AA Comparison'!$C$1:$R$65536,15,FALSE))</f>
        <v>0.2</v>
      </c>
      <c r="Q17" s="49">
        <f>IF(VLOOKUP($B17,'[2]AA Comparison'!$C$1:$R$65536,9)="","",VLOOKUP($B17,'[2]AA Comparison'!$C$1:$R$65536,9,FALSE))</f>
        <v>0</v>
      </c>
      <c r="R17" s="49">
        <f>IF(VLOOKUP($B17,'[2]AA Comparison'!$C$1:$R$65536,16)="","",VLOOKUP($B17,'[2]AA Comparison'!$C$1:$R$65536,16,FALSE))</f>
        <v>0</v>
      </c>
      <c r="S17" s="13">
        <f>VLOOKUP(B17,'[1]BuySell Data'!$A:$E,5,FALSE)</f>
        <v>3.3999999999999998E-3</v>
      </c>
      <c r="T17" s="30" t="str">
        <f>VLOOKUP(B17,'[1]Investment Managers'!$A:$B,2,FALSE)</f>
        <v>Russell Investment Management Limited</v>
      </c>
      <c r="U17" s="39"/>
    </row>
    <row r="18" spans="1:244" s="37" customFormat="1" x14ac:dyDescent="0.25">
      <c r="A18" s="118" t="s">
        <v>1272</v>
      </c>
      <c r="B18" s="39" t="s">
        <v>1271</v>
      </c>
      <c r="C18" s="52" t="s">
        <v>874</v>
      </c>
      <c r="D18" s="50">
        <f>VLOOKUP(B18,'[1]ICR Data'!$A:$E,5,FALSE)</f>
        <v>7.1999999999999998E-3</v>
      </c>
      <c r="E18" s="179">
        <f>IF(VLOOKUP($B18,'[2]AA Comparison'!$C$1:$R$65536,3)="","",VLOOKUP($B18,'[2]AA Comparison'!$C$1:$R$65536,3,FALSE))</f>
        <v>0.3</v>
      </c>
      <c r="F18" s="179">
        <f>IF(VLOOKUP($B18,'[2]AA Comparison'!$C$1:$R$65536,10)="","",VLOOKUP($B18,'[2]AA Comparison'!$C$1:$R$65536,10,FALSE))</f>
        <v>0.9</v>
      </c>
      <c r="G18" s="179">
        <f>IF(VLOOKUP($B18,'[2]AA Comparison'!$C$1:$R$65536,4)="","",VLOOKUP($B18,'[2]AA Comparison'!$C$1:$R$65536,4,FALSE))</f>
        <v>0.3</v>
      </c>
      <c r="H18" s="179">
        <f>IF(VLOOKUP($B18,'[2]AA Comparison'!$C$1:$R$65536,11)="","",VLOOKUP($B18,'[2]AA Comparison'!$C$1:$R$65536,11,FALSE))</f>
        <v>0.9</v>
      </c>
      <c r="I18" s="179">
        <f>IF(VLOOKUP($B18,'[2]AA Comparison'!$C$1:$R$65536,5)="","",VLOOKUP($B18,'[2]AA Comparison'!$C$1:$R$65536,5,FALSE))</f>
        <v>0.3</v>
      </c>
      <c r="J18" s="179">
        <f>IF(VLOOKUP($B18,'[2]AA Comparison'!$C$1:$R$65536,12)="","",VLOOKUP($B18,'[2]AA Comparison'!$C$1:$R$65536,12,FALSE))</f>
        <v>0.9</v>
      </c>
      <c r="K18" s="49">
        <f>IF(VLOOKUP($B18,'[2]AA Comparison'!$C$1:$R$65536,6)="","",VLOOKUP($B18,'[2]AA Comparison'!$C$1:$R$65536,6,FALSE))</f>
        <v>0</v>
      </c>
      <c r="L18" s="49">
        <f>IF(VLOOKUP($B18,'[2]AA Comparison'!$C$1:$R$65536,13)="","",VLOOKUP($B18,'[2]AA Comparison'!$C$1:$R$65536,13,FALSE))</f>
        <v>0.25</v>
      </c>
      <c r="M18" s="49">
        <f>IF(VLOOKUP($B18,'[2]AA Comparison'!$C$1:$R$65536,7)="","",VLOOKUP($B18,'[2]AA Comparison'!$C$1:$R$65536,7,FALSE))</f>
        <v>0</v>
      </c>
      <c r="N18" s="49">
        <f>IF(VLOOKUP($B18,'[2]AA Comparison'!$C$1:$R$65536,14)="","",VLOOKUP($B18,'[2]AA Comparison'!$C$1:$R$65536,14,FALSE))</f>
        <v>0.2</v>
      </c>
      <c r="O18" s="49">
        <f>IF(VLOOKUP($B18,'[2]AA Comparison'!$C$1:$R$65536,8)="","",VLOOKUP($B18,'[2]AA Comparison'!$C$1:$R$65536,8,FALSE))</f>
        <v>0</v>
      </c>
      <c r="P18" s="49">
        <f>IF(VLOOKUP($B18,'[2]AA Comparison'!$C$1:$R$65536,15)="","",VLOOKUP($B18,'[2]AA Comparison'!$C$1:$R$65536,15,FALSE))</f>
        <v>0.2</v>
      </c>
      <c r="Q18" s="49">
        <f>IF(VLOOKUP($B18,'[2]AA Comparison'!$C$1:$R$65536,9)="","",VLOOKUP($B18,'[2]AA Comparison'!$C$1:$R$65536,9,FALSE))</f>
        <v>0</v>
      </c>
      <c r="R18" s="49">
        <f>IF(VLOOKUP($B18,'[2]AA Comparison'!$C$1:$R$65536,16)="","",VLOOKUP($B18,'[2]AA Comparison'!$C$1:$R$65536,16,FALSE))</f>
        <v>0</v>
      </c>
      <c r="S18" s="13">
        <f>VLOOKUP(B18,'[1]BuySell Data'!$A:$E,5,FALSE)</f>
        <v>3.3999999999999998E-3</v>
      </c>
      <c r="T18" s="30" t="str">
        <f>VLOOKUP(B18,'[1]Investment Managers'!$A:$B,2,FALSE)</f>
        <v>Russell Investment Management Limited</v>
      </c>
      <c r="U18" s="39"/>
    </row>
    <row r="19" spans="1:244" s="37" customFormat="1" x14ac:dyDescent="0.25">
      <c r="A19" s="14" t="s">
        <v>383</v>
      </c>
      <c r="B19" s="19" t="s">
        <v>385</v>
      </c>
      <c r="C19" s="52" t="s">
        <v>874</v>
      </c>
      <c r="D19" s="50">
        <f>VLOOKUP(B19,'[1]ICR Data'!$A:$E,5,FALSE)</f>
        <v>8.4999999999999989E-3</v>
      </c>
      <c r="E19" s="179">
        <f>IF(VLOOKUP($B19,'[2]AA Comparison'!$C$1:$R$65536,3)="","",VLOOKUP($B19,'[2]AA Comparison'!$C$1:$R$65536,3,FALSE))</f>
        <v>0</v>
      </c>
      <c r="F19" s="179">
        <f>IF(VLOOKUP($B19,'[2]AA Comparison'!$C$1:$R$65536,10)="","",VLOOKUP($B19,'[2]AA Comparison'!$C$1:$R$65536,10,FALSE))</f>
        <v>0.45</v>
      </c>
      <c r="G19" s="179">
        <f>IF(VLOOKUP($B19,'[2]AA Comparison'!$C$1:$R$65536,4)="","",VLOOKUP($B19,'[2]AA Comparison'!$C$1:$R$65536,4,FALSE))</f>
        <v>0.2</v>
      </c>
      <c r="H19" s="179">
        <f>IF(VLOOKUP($B19,'[2]AA Comparison'!$C$1:$R$65536,11)="","",VLOOKUP($B19,'[2]AA Comparison'!$C$1:$R$65536,11,FALSE))</f>
        <v>0.7</v>
      </c>
      <c r="I19" s="179">
        <f>IF(VLOOKUP($B19,'[2]AA Comparison'!$C$1:$R$65536,5)="","",VLOOKUP($B19,'[2]AA Comparison'!$C$1:$R$65536,5,FALSE))</f>
        <v>0.2</v>
      </c>
      <c r="J19" s="179">
        <f>IF(VLOOKUP($B19,'[2]AA Comparison'!$C$1:$R$65536,12)="","",VLOOKUP($B19,'[2]AA Comparison'!$C$1:$R$65536,12,FALSE))</f>
        <v>0.7</v>
      </c>
      <c r="K19" s="49">
        <f>IF(VLOOKUP($B19,'[2]AA Comparison'!$C$1:$R$65536,6)="","",VLOOKUP($B19,'[2]AA Comparison'!$C$1:$R$65536,6,FALSE))</f>
        <v>0</v>
      </c>
      <c r="L19" s="49">
        <f>IF(VLOOKUP($B19,'[2]AA Comparison'!$C$1:$R$65536,13)="","",VLOOKUP($B19,'[2]AA Comparison'!$C$1:$R$65536,13,FALSE))</f>
        <v>0.45</v>
      </c>
      <c r="M19" s="49">
        <f>IF(VLOOKUP($B19,'[2]AA Comparison'!$C$1:$R$65536,7)="","",VLOOKUP($B19,'[2]AA Comparison'!$C$1:$R$65536,7,FALSE))</f>
        <v>0</v>
      </c>
      <c r="N19" s="49">
        <f>IF(VLOOKUP($B19,'[2]AA Comparison'!$C$1:$R$65536,14)="","",VLOOKUP($B19,'[2]AA Comparison'!$C$1:$R$65536,14,FALSE))</f>
        <v>0.3</v>
      </c>
      <c r="O19" s="49">
        <f>IF(VLOOKUP($B19,'[2]AA Comparison'!$C$1:$R$65536,8)="","",VLOOKUP($B19,'[2]AA Comparison'!$C$1:$R$65536,8,FALSE))</f>
        <v>0</v>
      </c>
      <c r="P19" s="49">
        <f>IF(VLOOKUP($B19,'[2]AA Comparison'!$C$1:$R$65536,15)="","",VLOOKUP($B19,'[2]AA Comparison'!$C$1:$R$65536,15,FALSE))</f>
        <v>0.25</v>
      </c>
      <c r="Q19" s="49">
        <f>IF(VLOOKUP($B19,'[2]AA Comparison'!$C$1:$R$65536,9)="","",VLOOKUP($B19,'[2]AA Comparison'!$C$1:$R$65536,9,FALSE))</f>
        <v>0</v>
      </c>
      <c r="R19" s="49">
        <f>IF(VLOOKUP($B19,'[2]AA Comparison'!$C$1:$R$65536,16)="","",VLOOKUP($B19,'[2]AA Comparison'!$C$1:$R$65536,16,FALSE))</f>
        <v>0.35</v>
      </c>
      <c r="S19" s="13">
        <f>VLOOKUP(B19,'[1]BuySell Data'!$A:$E,5,FALSE)</f>
        <v>3.5999999999999999E-3</v>
      </c>
      <c r="T19" s="30" t="str">
        <f>VLOOKUP(B19,'[1]Investment Managers'!$A:$B,2,FALSE)</f>
        <v>Russell Investment Management Limited</v>
      </c>
      <c r="U19" s="39"/>
    </row>
    <row r="20" spans="1:244" s="37" customFormat="1" x14ac:dyDescent="0.25">
      <c r="A20" s="180" t="s">
        <v>420</v>
      </c>
      <c r="B20" s="39" t="s">
        <v>105</v>
      </c>
      <c r="C20" s="52" t="s">
        <v>874</v>
      </c>
      <c r="D20" s="50">
        <f>VLOOKUP(B20,'[1]ICR Data'!$A:$E,5,FALSE)</f>
        <v>8.0999999999999996E-3</v>
      </c>
      <c r="E20" s="179">
        <f>IF(VLOOKUP($B20,'[2]AA Comparison'!$C$1:$R$65536,3)="","",VLOOKUP($B20,'[2]AA Comparison'!$C$1:$R$65536,3,FALSE))</f>
        <v>0.09</v>
      </c>
      <c r="F20" s="179">
        <f>IF(VLOOKUP($B20,'[2]AA Comparison'!$C$1:$R$65536,10)="","",VLOOKUP($B20,'[2]AA Comparison'!$C$1:$R$65536,10,FALSE))</f>
        <v>0.28999999999999998</v>
      </c>
      <c r="G20" s="179">
        <f>IF(VLOOKUP($B20,'[2]AA Comparison'!$C$1:$R$65536,4)="","",VLOOKUP($B20,'[2]AA Comparison'!$C$1:$R$65536,4,FALSE))</f>
        <v>0.39</v>
      </c>
      <c r="H20" s="179">
        <f>IF(VLOOKUP($B20,'[2]AA Comparison'!$C$1:$R$65536,11)="","",VLOOKUP($B20,'[2]AA Comparison'!$C$1:$R$65536,11,FALSE))</f>
        <v>0.59</v>
      </c>
      <c r="I20" s="179">
        <f>IF(VLOOKUP($B20,'[2]AA Comparison'!$C$1:$R$65536,5)="","",VLOOKUP($B20,'[2]AA Comparison'!$C$1:$R$65536,5,FALSE))</f>
        <v>0.39</v>
      </c>
      <c r="J20" s="179">
        <f>IF(VLOOKUP($B20,'[2]AA Comparison'!$C$1:$R$65536,12)="","",VLOOKUP($B20,'[2]AA Comparison'!$C$1:$R$65536,12,FALSE))</f>
        <v>0.59</v>
      </c>
      <c r="K20" s="49">
        <f>IF(VLOOKUP($B20,'[2]AA Comparison'!$C$1:$R$65536,6)="","",VLOOKUP($B20,'[2]AA Comparison'!$C$1:$R$65536,6,FALSE))</f>
        <v>0.02</v>
      </c>
      <c r="L20" s="49">
        <f>IF(VLOOKUP($B20,'[2]AA Comparison'!$C$1:$R$65536,13)="","",VLOOKUP($B20,'[2]AA Comparison'!$C$1:$R$65536,13,FALSE))</f>
        <v>0.22</v>
      </c>
      <c r="M20" s="49">
        <f>IF(VLOOKUP($B20,'[2]AA Comparison'!$C$1:$R$65536,7)="","",VLOOKUP($B20,'[2]AA Comparison'!$C$1:$R$65536,7,FALSE))</f>
        <v>0</v>
      </c>
      <c r="N20" s="49">
        <f>IF(VLOOKUP($B20,'[2]AA Comparison'!$C$1:$R$65536,14)="","",VLOOKUP($B20,'[2]AA Comparison'!$C$1:$R$65536,14,FALSE))</f>
        <v>0.2</v>
      </c>
      <c r="O20" s="49">
        <f>IF(VLOOKUP($B20,'[2]AA Comparison'!$C$1:$R$65536,8)="","",VLOOKUP($B20,'[2]AA Comparison'!$C$1:$R$65536,8,FALSE))</f>
        <v>0</v>
      </c>
      <c r="P20" s="49">
        <f>IF(VLOOKUP($B20,'[2]AA Comparison'!$C$1:$R$65536,15)="","",VLOOKUP($B20,'[2]AA Comparison'!$C$1:$R$65536,15,FALSE))</f>
        <v>0.2</v>
      </c>
      <c r="Q20" s="49">
        <f>IF(VLOOKUP($B20,'[2]AA Comparison'!$C$1:$R$65536,9)="","",VLOOKUP($B20,'[2]AA Comparison'!$C$1:$R$65536,9,FALSE))</f>
        <v>0</v>
      </c>
      <c r="R20" s="49">
        <f>IF(VLOOKUP($B20,'[2]AA Comparison'!$C$1:$R$65536,16)="","",VLOOKUP($B20,'[2]AA Comparison'!$C$1:$R$65536,16,FALSE))</f>
        <v>0.1</v>
      </c>
      <c r="S20" s="13">
        <f>VLOOKUP(B20,'[1]BuySell Data'!$A:$E,5,FALSE)</f>
        <v>3.3999999999999998E-3</v>
      </c>
      <c r="T20" s="30" t="str">
        <f>VLOOKUP(B20,'[1]Investment Managers'!$A:$B,2,FALSE)</f>
        <v>Russell Investment Management Limited</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row>
    <row r="21" spans="1:244" s="37" customFormat="1" x14ac:dyDescent="0.25">
      <c r="A21" s="118" t="s">
        <v>70</v>
      </c>
      <c r="B21" s="178" t="s">
        <v>71</v>
      </c>
      <c r="C21" s="52" t="s">
        <v>874</v>
      </c>
      <c r="D21" s="50">
        <f>VLOOKUP(B21,'[1]ICR Data'!$A:$E,5,FALSE)</f>
        <v>9.0000000000000011E-3</v>
      </c>
      <c r="E21" s="179">
        <f>IF(VLOOKUP($B21,'[2]AA Comparison'!$C$1:$R$65536,3)="","",VLOOKUP($B21,'[2]AA Comparison'!$C$1:$R$65536,3,FALSE))</f>
        <v>0</v>
      </c>
      <c r="F21" s="179">
        <f>IF(VLOOKUP($B21,'[2]AA Comparison'!$C$1:$R$65536,10)="","",VLOOKUP($B21,'[2]AA Comparison'!$C$1:$R$65536,10,FALSE))</f>
        <v>0.5</v>
      </c>
      <c r="G21" s="179">
        <f>IF(VLOOKUP($B21,'[2]AA Comparison'!$C$1:$R$65536,4)="","",VLOOKUP($B21,'[2]AA Comparison'!$C$1:$R$65536,4,FALSE))</f>
        <v>0</v>
      </c>
      <c r="H21" s="179">
        <f>IF(VLOOKUP($B21,'[2]AA Comparison'!$C$1:$R$65536,11)="","",VLOOKUP($B21,'[2]AA Comparison'!$C$1:$R$65536,11,FALSE))</f>
        <v>0.8</v>
      </c>
      <c r="I21" s="179">
        <f>IF(VLOOKUP($B21,'[2]AA Comparison'!$C$1:$R$65536,5)="","",VLOOKUP($B21,'[2]AA Comparison'!$C$1:$R$65536,5,FALSE))</f>
        <v>0</v>
      </c>
      <c r="J21" s="179">
        <f>IF(VLOOKUP($B21,'[2]AA Comparison'!$C$1:$R$65536,12)="","",VLOOKUP($B21,'[2]AA Comparison'!$C$1:$R$65536,12,FALSE))</f>
        <v>0.8</v>
      </c>
      <c r="K21" s="49">
        <f>IF(VLOOKUP($B21,'[2]AA Comparison'!$C$1:$R$65536,6)="","",VLOOKUP($B21,'[2]AA Comparison'!$C$1:$R$65536,6,FALSE))</f>
        <v>0</v>
      </c>
      <c r="L21" s="49">
        <f>IF(VLOOKUP($B21,'[2]AA Comparison'!$C$1:$R$65536,13)="","",VLOOKUP($B21,'[2]AA Comparison'!$C$1:$R$65536,13,FALSE))</f>
        <v>0.4</v>
      </c>
      <c r="M21" s="49">
        <f>IF(VLOOKUP($B21,'[2]AA Comparison'!$C$1:$R$65536,7)="","",VLOOKUP($B21,'[2]AA Comparison'!$C$1:$R$65536,7,FALSE))</f>
        <v>0</v>
      </c>
      <c r="N21" s="49">
        <f>IF(VLOOKUP($B21,'[2]AA Comparison'!$C$1:$R$65536,14)="","",VLOOKUP($B21,'[2]AA Comparison'!$C$1:$R$65536,14,FALSE))</f>
        <v>0.4</v>
      </c>
      <c r="O21" s="49">
        <f>IF(VLOOKUP($B21,'[2]AA Comparison'!$C$1:$R$65536,8)="","",VLOOKUP($B21,'[2]AA Comparison'!$C$1:$R$65536,8,FALSE))</f>
        <v>0</v>
      </c>
      <c r="P21" s="49">
        <f>IF(VLOOKUP($B21,'[2]AA Comparison'!$C$1:$R$65536,15)="","",VLOOKUP($B21,'[2]AA Comparison'!$C$1:$R$65536,15,FALSE))</f>
        <v>0.2</v>
      </c>
      <c r="Q21" s="49">
        <f>IF(VLOOKUP($B21,'[2]AA Comparison'!$C$1:$R$65536,9)="","",VLOOKUP($B21,'[2]AA Comparison'!$C$1:$R$65536,9,FALSE))</f>
        <v>0</v>
      </c>
      <c r="R21" s="49">
        <f>IF(VLOOKUP($B21,'[2]AA Comparison'!$C$1:$R$65536,16)="","",VLOOKUP($B21,'[2]AA Comparison'!$C$1:$R$65536,16,FALSE))</f>
        <v>0.1</v>
      </c>
      <c r="S21" s="13">
        <f>VLOOKUP(B21,'[1]BuySell Data'!$A:$E,5,FALSE)</f>
        <v>3.0000000000000001E-3</v>
      </c>
      <c r="T21" s="30" t="str">
        <f>VLOOKUP(B21,'[1]Investment Managers'!$A:$B,2,FALSE)</f>
        <v>UBS Asset Management (Australia) Ltd</v>
      </c>
    </row>
    <row r="22" spans="1:244" s="37" customFormat="1" x14ac:dyDescent="0.25">
      <c r="A22" s="180" t="s">
        <v>335</v>
      </c>
      <c r="B22" s="50" t="s">
        <v>336</v>
      </c>
      <c r="C22" s="52" t="s">
        <v>874</v>
      </c>
      <c r="D22" s="50">
        <f>VLOOKUP(B22,'[1]ICR Data'!$A:$E,5,FALSE)</f>
        <v>3.9000000000000003E-3</v>
      </c>
      <c r="E22" s="179">
        <f>IF(VLOOKUP($B22,'[2]AA Comparison'!$C$1:$R$65536,3)="","",VLOOKUP($B22,'[2]AA Comparison'!$C$1:$R$65536,3,FALSE))</f>
        <v>0</v>
      </c>
      <c r="F22" s="179">
        <f>IF(VLOOKUP($B22,'[2]AA Comparison'!$C$1:$R$65536,10)="","",VLOOKUP($B22,'[2]AA Comparison'!$C$1:$R$65536,10,FALSE))</f>
        <v>0.3</v>
      </c>
      <c r="G22" s="179">
        <f>IF(VLOOKUP($B22,'[2]AA Comparison'!$C$1:$R$65536,4)="","",VLOOKUP($B22,'[2]AA Comparison'!$C$1:$R$65536,4,FALSE))</f>
        <v>0</v>
      </c>
      <c r="H22" s="179">
        <f>IF(VLOOKUP($B22,'[2]AA Comparison'!$C$1:$R$65536,11)="","",VLOOKUP($B22,'[2]AA Comparison'!$C$1:$R$65536,11,FALSE))</f>
        <v>0.9</v>
      </c>
      <c r="I22" s="179">
        <f>IF(VLOOKUP($B22,'[2]AA Comparison'!$C$1:$R$65536,5)="","",VLOOKUP($B22,'[2]AA Comparison'!$C$1:$R$65536,5,FALSE))</f>
        <v>0</v>
      </c>
      <c r="J22" s="179">
        <f>IF(VLOOKUP($B22,'[2]AA Comparison'!$C$1:$R$65536,12)="","",VLOOKUP($B22,'[2]AA Comparison'!$C$1:$R$65536,12,FALSE))</f>
        <v>0.9</v>
      </c>
      <c r="K22" s="49">
        <f>IF(VLOOKUP($B22,'[2]AA Comparison'!$C$1:$R$65536,6)="","",VLOOKUP($B22,'[2]AA Comparison'!$C$1:$R$65536,6,FALSE))</f>
        <v>0</v>
      </c>
      <c r="L22" s="49">
        <f>IF(VLOOKUP($B22,'[2]AA Comparison'!$C$1:$R$65536,13)="","",VLOOKUP($B22,'[2]AA Comparison'!$C$1:$R$65536,13,FALSE))</f>
        <v>0.3</v>
      </c>
      <c r="M22" s="49">
        <f>IF(VLOOKUP($B22,'[2]AA Comparison'!$C$1:$R$65536,7)="","",VLOOKUP($B22,'[2]AA Comparison'!$C$1:$R$65536,7,FALSE))</f>
        <v>0</v>
      </c>
      <c r="N22" s="49">
        <f>IF(VLOOKUP($B22,'[2]AA Comparison'!$C$1:$R$65536,14)="","",VLOOKUP($B22,'[2]AA Comparison'!$C$1:$R$65536,14,FALSE))</f>
        <v>0.5</v>
      </c>
      <c r="O22" s="49">
        <f>IF(VLOOKUP($B22,'[2]AA Comparison'!$C$1:$R$65536,8)="","",VLOOKUP($B22,'[2]AA Comparison'!$C$1:$R$65536,8,FALSE))</f>
        <v>0</v>
      </c>
      <c r="P22" s="49">
        <f>IF(VLOOKUP($B22,'[2]AA Comparison'!$C$1:$R$65536,15)="","",VLOOKUP($B22,'[2]AA Comparison'!$C$1:$R$65536,15,FALSE))</f>
        <v>0.1</v>
      </c>
      <c r="Q22" s="49">
        <f>IF(VLOOKUP($B22,'[2]AA Comparison'!$C$1:$R$65536,9)="","",VLOOKUP($B22,'[2]AA Comparison'!$C$1:$R$65536,9,FALSE))</f>
        <v>0</v>
      </c>
      <c r="R22" s="49">
        <f>IF(VLOOKUP($B22,'[2]AA Comparison'!$C$1:$R$65536,16)="","",VLOOKUP($B22,'[2]AA Comparison'!$C$1:$R$65536,16,FALSE))</f>
        <v>0</v>
      </c>
      <c r="S22" s="13">
        <f>VLOOKUP(B22,'[1]BuySell Data'!$A:$E,5,FALSE)</f>
        <v>2.3999999999999998E-3</v>
      </c>
      <c r="T22" s="30" t="str">
        <f>VLOOKUP(B22,'[1]Investment Managers'!$A:$B,2,FALSE)</f>
        <v>UBS Asset Management (Australia) Ltd</v>
      </c>
    </row>
    <row r="23" spans="1:244" s="37" customFormat="1" x14ac:dyDescent="0.25">
      <c r="A23" s="118" t="s">
        <v>185</v>
      </c>
      <c r="B23" s="50" t="s">
        <v>186</v>
      </c>
      <c r="C23" s="52" t="s">
        <v>874</v>
      </c>
      <c r="D23" s="50">
        <f>VLOOKUP(B23,'[1]ICR Data'!$A:$E,5,FALSE)</f>
        <v>2.8999999999999998E-3</v>
      </c>
      <c r="E23" s="179">
        <f>IF(VLOOKUP($B23,'[2]AA Comparison'!$C$1:$R$65536,3)="","",VLOOKUP($B23,'[2]AA Comparison'!$C$1:$R$65536,3,FALSE))</f>
        <v>0.08</v>
      </c>
      <c r="F23" s="179">
        <f>IF(VLOOKUP($B23,'[2]AA Comparison'!$C$1:$R$65536,10)="","",VLOOKUP($B23,'[2]AA Comparison'!$C$1:$R$65536,10,FALSE))</f>
        <v>0.12</v>
      </c>
      <c r="G23" s="179">
        <f>IF(VLOOKUP($B23,'[2]AA Comparison'!$C$1:$R$65536,4)="","",VLOOKUP($B23,'[2]AA Comparison'!$C$1:$R$65536,4,FALSE))</f>
        <v>0.16</v>
      </c>
      <c r="H23" s="179">
        <f>IF(VLOOKUP($B23,'[2]AA Comparison'!$C$1:$R$65536,11)="","",VLOOKUP($B23,'[2]AA Comparison'!$C$1:$R$65536,11,FALSE))</f>
        <v>0.2</v>
      </c>
      <c r="I23" s="179">
        <f>IF(VLOOKUP($B23,'[2]AA Comparison'!$C$1:$R$65536,5)="","",VLOOKUP($B23,'[2]AA Comparison'!$C$1:$R$65536,5,FALSE))</f>
        <v>0.4</v>
      </c>
      <c r="J23" s="179">
        <f>IF(VLOOKUP($B23,'[2]AA Comparison'!$C$1:$R$65536,12)="","",VLOOKUP($B23,'[2]AA Comparison'!$C$1:$R$65536,12,FALSE))</f>
        <v>0.44</v>
      </c>
      <c r="K23" s="49">
        <f>IF(VLOOKUP($B23,'[2]AA Comparison'!$C$1:$R$65536,6)="","",VLOOKUP($B23,'[2]AA Comparison'!$C$1:$R$65536,6,FALSE))</f>
        <v>0.1</v>
      </c>
      <c r="L23" s="49">
        <f>IF(VLOOKUP($B23,'[2]AA Comparison'!$C$1:$R$65536,13)="","",VLOOKUP($B23,'[2]AA Comparison'!$C$1:$R$65536,13,FALSE))</f>
        <v>0.14000000000000001</v>
      </c>
      <c r="M23" s="49">
        <f>IF(VLOOKUP($B23,'[2]AA Comparison'!$C$1:$R$65536,7)="","",VLOOKUP($B23,'[2]AA Comparison'!$C$1:$R$65536,7,FALSE))</f>
        <v>0</v>
      </c>
      <c r="N23" s="49">
        <f>IF(VLOOKUP($B23,'[2]AA Comparison'!$C$1:$R$65536,14)="","",VLOOKUP($B23,'[2]AA Comparison'!$C$1:$R$65536,14,FALSE))</f>
        <v>0.105</v>
      </c>
      <c r="O23" s="49">
        <f>IF(VLOOKUP($B23,'[2]AA Comparison'!$C$1:$R$65536,8)="","",VLOOKUP($B23,'[2]AA Comparison'!$C$1:$R$65536,8,FALSE))</f>
        <v>0</v>
      </c>
      <c r="P23" s="49">
        <f>IF(VLOOKUP($B23,'[2]AA Comparison'!$C$1:$R$65536,15)="","",VLOOKUP($B23,'[2]AA Comparison'!$C$1:$R$65536,15,FALSE))</f>
        <v>0</v>
      </c>
      <c r="Q23" s="49">
        <f>IF(VLOOKUP($B23,'[2]AA Comparison'!$C$1:$R$65536,9)="","",VLOOKUP($B23,'[2]AA Comparison'!$C$1:$R$65536,9,FALSE))</f>
        <v>0</v>
      </c>
      <c r="R23" s="49">
        <f>IF(VLOOKUP($B23,'[2]AA Comparison'!$C$1:$R$65536,16)="","",VLOOKUP($B23,'[2]AA Comparison'!$C$1:$R$65536,16,FALSE))</f>
        <v>0</v>
      </c>
      <c r="S23" s="13">
        <f>VLOOKUP(B23,'[1]BuySell Data'!$A:$E,5,FALSE)</f>
        <v>2E-3</v>
      </c>
      <c r="T23" s="30" t="str">
        <f>VLOOKUP(B23,'[1]Investment Managers'!$A:$B,2,FALSE)</f>
        <v>OnePath Funds Management Limited</v>
      </c>
    </row>
    <row r="24" spans="1:244" s="37" customFormat="1" x14ac:dyDescent="0.25">
      <c r="A24" s="118" t="s">
        <v>437</v>
      </c>
      <c r="B24" s="50" t="s">
        <v>121</v>
      </c>
      <c r="C24" s="52" t="s">
        <v>874</v>
      </c>
      <c r="D24" s="50">
        <f>VLOOKUP(B24,'[1]ICR Data'!$A:$E,5,FALSE)</f>
        <v>6.8000000000000005E-3</v>
      </c>
      <c r="E24" s="179">
        <f>IF(VLOOKUP($B24,'[2]AA Comparison'!$C$1:$R$65536,3)="","",VLOOKUP($B24,'[2]AA Comparison'!$C$1:$R$65536,3,FALSE))</f>
        <v>0.05</v>
      </c>
      <c r="F24" s="179">
        <f>IF(VLOOKUP($B24,'[2]AA Comparison'!$C$1:$R$65536,10)="","",VLOOKUP($B24,'[2]AA Comparison'!$C$1:$R$65536,10,FALSE))</f>
        <v>1</v>
      </c>
      <c r="G24" s="179">
        <f>IF(VLOOKUP($B24,'[2]AA Comparison'!$C$1:$R$65536,4)="","",VLOOKUP($B24,'[2]AA Comparison'!$C$1:$R$65536,4,FALSE))</f>
        <v>0</v>
      </c>
      <c r="H24" s="179">
        <f>IF(VLOOKUP($B24,'[2]AA Comparison'!$C$1:$R$65536,11)="","",VLOOKUP($B24,'[2]AA Comparison'!$C$1:$R$65536,11,FALSE))</f>
        <v>0.5</v>
      </c>
      <c r="I24" s="179">
        <f>IF(VLOOKUP($B24,'[2]AA Comparison'!$C$1:$R$65536,5)="","",VLOOKUP($B24,'[2]AA Comparison'!$C$1:$R$65536,5,FALSE))</f>
        <v>0</v>
      </c>
      <c r="J24" s="179">
        <f>IF(VLOOKUP($B24,'[2]AA Comparison'!$C$1:$R$65536,12)="","",VLOOKUP($B24,'[2]AA Comparison'!$C$1:$R$65536,12,FALSE))</f>
        <v>0.25</v>
      </c>
      <c r="K24" s="49">
        <f>IF(VLOOKUP($B24,'[2]AA Comparison'!$C$1:$R$65536,6)="","",VLOOKUP($B24,'[2]AA Comparison'!$C$1:$R$65536,6,FALSE))</f>
        <v>0</v>
      </c>
      <c r="L24" s="49">
        <f>IF(VLOOKUP($B24,'[2]AA Comparison'!$C$1:$R$65536,13)="","",VLOOKUP($B24,'[2]AA Comparison'!$C$1:$R$65536,13,FALSE))</f>
        <v>0.4</v>
      </c>
      <c r="M24" s="49">
        <f>IF(VLOOKUP($B24,'[2]AA Comparison'!$C$1:$R$65536,7)="","",VLOOKUP($B24,'[2]AA Comparison'!$C$1:$R$65536,7,FALSE))</f>
        <v>0</v>
      </c>
      <c r="N24" s="49">
        <f>IF(VLOOKUP($B24,'[2]AA Comparison'!$C$1:$R$65536,14)="","",VLOOKUP($B24,'[2]AA Comparison'!$C$1:$R$65536,14,FALSE))</f>
        <v>0</v>
      </c>
      <c r="O24" s="49">
        <f>IF(VLOOKUP($B24,'[2]AA Comparison'!$C$1:$R$65536,8)="","",VLOOKUP($B24,'[2]AA Comparison'!$C$1:$R$65536,8,FALSE))</f>
        <v>0</v>
      </c>
      <c r="P24" s="49">
        <f>IF(VLOOKUP($B24,'[2]AA Comparison'!$C$1:$R$65536,15)="","",VLOOKUP($B24,'[2]AA Comparison'!$C$1:$R$65536,15,FALSE))</f>
        <v>0</v>
      </c>
      <c r="Q24" s="49">
        <f>IF(VLOOKUP($B24,'[2]AA Comparison'!$C$1:$R$65536,9)="","",VLOOKUP($B24,'[2]AA Comparison'!$C$1:$R$65536,9,FALSE))</f>
        <v>0</v>
      </c>
      <c r="R24" s="49">
        <f>IF(VLOOKUP($B24,'[2]AA Comparison'!$C$1:$R$65536,16)="","",VLOOKUP($B24,'[2]AA Comparison'!$C$1:$R$65536,16,FALSE))</f>
        <v>0</v>
      </c>
      <c r="S24" s="13">
        <f>VLOOKUP(B24,'[1]BuySell Data'!$A:$E,5,FALSE)</f>
        <v>2E-3</v>
      </c>
      <c r="T24" s="30" t="str">
        <f>VLOOKUP(B24,'[1]Investment Managers'!$A:$B,2,FALSE)</f>
        <v>Yarra Capital Management</v>
      </c>
      <c r="U24" s="39"/>
    </row>
    <row r="25" spans="1:244" s="37" customFormat="1" x14ac:dyDescent="0.25">
      <c r="A25" s="52"/>
      <c r="B25" s="39"/>
      <c r="C25" s="39"/>
      <c r="D25" s="178"/>
      <c r="E25" s="179"/>
      <c r="F25" s="179"/>
      <c r="G25" s="179"/>
      <c r="H25" s="179"/>
      <c r="I25" s="179"/>
      <c r="J25" s="179"/>
      <c r="K25" s="49"/>
      <c r="L25" s="49"/>
      <c r="M25" s="49"/>
      <c r="N25" s="49"/>
      <c r="O25" s="49"/>
      <c r="P25" s="49"/>
      <c r="Q25" s="49"/>
      <c r="R25" s="49"/>
      <c r="S25" s="62"/>
    </row>
    <row r="26" spans="1:244" s="3" customFormat="1" ht="13" x14ac:dyDescent="0.3">
      <c r="A26" s="184"/>
      <c r="B26" s="92" t="s">
        <v>830</v>
      </c>
      <c r="C26" s="92"/>
      <c r="D26" s="18">
        <f>MIN(D7:D24)</f>
        <v>2.8999999999999998E-3</v>
      </c>
      <c r="E26" s="183">
        <f>MIN(E9:E24)</f>
        <v>0</v>
      </c>
      <c r="F26" s="183"/>
      <c r="G26" s="183">
        <f>MIN(G9:G24)</f>
        <v>0</v>
      </c>
      <c r="H26" s="183"/>
      <c r="I26" s="183">
        <f>MIN(I9:I24)</f>
        <v>0</v>
      </c>
      <c r="J26" s="183"/>
      <c r="K26" s="48">
        <f>MIN(K9:K24)</f>
        <v>0</v>
      </c>
      <c r="L26" s="48"/>
      <c r="M26" s="48">
        <f>MIN(M9:M24)</f>
        <v>0</v>
      </c>
      <c r="N26" s="48"/>
      <c r="O26" s="48">
        <f>MIN(O9:O24)</f>
        <v>0</v>
      </c>
      <c r="P26" s="48"/>
      <c r="Q26" s="48">
        <f>MIN(Q9:Q24)</f>
        <v>0</v>
      </c>
      <c r="R26" s="48"/>
      <c r="S26" s="6">
        <f>MIN(S7:S24)</f>
        <v>0</v>
      </c>
      <c r="T26" s="37"/>
    </row>
    <row r="27" spans="1:244" s="3" customFormat="1" ht="13" x14ac:dyDescent="0.3">
      <c r="A27" s="184"/>
      <c r="B27" s="92" t="s">
        <v>831</v>
      </c>
      <c r="C27" s="92"/>
      <c r="D27" s="18">
        <f>MAX(D7:D24)</f>
        <v>1.0100000000000001E-2</v>
      </c>
      <c r="E27" s="183"/>
      <c r="F27" s="183">
        <f>MAX(F9:F24)</f>
        <v>1</v>
      </c>
      <c r="G27" s="183"/>
      <c r="H27" s="183">
        <f>MAX(H9:H24)</f>
        <v>0.9</v>
      </c>
      <c r="I27" s="183"/>
      <c r="J27" s="183">
        <f>MAX(J9:J24)</f>
        <v>0.9</v>
      </c>
      <c r="K27" s="48"/>
      <c r="L27" s="48">
        <f>MAX(L9:L24)</f>
        <v>0.45</v>
      </c>
      <c r="M27" s="48"/>
      <c r="N27" s="48">
        <f>MAX(N9:N24)</f>
        <v>0.5</v>
      </c>
      <c r="O27" s="48"/>
      <c r="P27" s="48">
        <f>MAX(P9:P24)</f>
        <v>0.25</v>
      </c>
      <c r="Q27" s="48"/>
      <c r="R27" s="48">
        <f>MAX(R9:R24)</f>
        <v>0.35</v>
      </c>
      <c r="S27" s="6">
        <f>MAX(S7:S24)</f>
        <v>6.4999999999999988E-3</v>
      </c>
      <c r="T27" s="37"/>
    </row>
    <row r="28" spans="1:244" s="3" customFormat="1" ht="13" x14ac:dyDescent="0.3">
      <c r="A28" s="184" t="s">
        <v>201</v>
      </c>
      <c r="B28" s="92"/>
      <c r="C28" s="92"/>
      <c r="D28" s="181"/>
      <c r="E28" s="183"/>
      <c r="F28" s="183"/>
      <c r="G28" s="183"/>
      <c r="H28" s="183"/>
      <c r="I28" s="183"/>
      <c r="J28" s="183"/>
      <c r="K28" s="48"/>
      <c r="L28" s="48"/>
      <c r="M28" s="48"/>
      <c r="N28" s="48"/>
      <c r="O28" s="48"/>
      <c r="P28" s="48"/>
      <c r="Q28" s="48"/>
      <c r="R28" s="48"/>
      <c r="S28" s="46"/>
      <c r="T28" s="37"/>
    </row>
    <row r="29" spans="1:244" s="3" customFormat="1" ht="13" x14ac:dyDescent="0.3">
      <c r="A29" s="118" t="s">
        <v>236</v>
      </c>
      <c r="B29" s="39" t="s">
        <v>127</v>
      </c>
      <c r="C29" s="52" t="s">
        <v>874</v>
      </c>
      <c r="D29" s="50">
        <f>VLOOKUP(B29,'[1]ICR Data'!$A:$E,5,FALSE)</f>
        <v>1.24E-2</v>
      </c>
      <c r="E29" s="179">
        <f>IF(VLOOKUP($B29,'[2]AA Comparison'!$C$1:$R$65536,3)="","",VLOOKUP($B29,'[2]AA Comparison'!$C$1:$R$65536,3,FALSE))</f>
        <v>0</v>
      </c>
      <c r="F29" s="179">
        <f>IF(VLOOKUP($B29,'[2]AA Comparison'!$C$1:$R$65536,10)="","",VLOOKUP($B29,'[2]AA Comparison'!$C$1:$R$65536,10,FALSE))</f>
        <v>1</v>
      </c>
      <c r="G29" s="179">
        <f>IF(VLOOKUP($B29,'[2]AA Comparison'!$C$1:$R$65536,4)="","",VLOOKUP($B29,'[2]AA Comparison'!$C$1:$R$65536,4,FALSE))</f>
        <v>0</v>
      </c>
      <c r="H29" s="179">
        <f>IF(VLOOKUP($B29,'[2]AA Comparison'!$C$1:$R$65536,11)="","",VLOOKUP($B29,'[2]AA Comparison'!$C$1:$R$65536,11,FALSE))</f>
        <v>1</v>
      </c>
      <c r="I29" s="179">
        <f>IF(VLOOKUP($B29,'[2]AA Comparison'!$C$1:$R$65536,5)="","",VLOOKUP($B29,'[2]AA Comparison'!$C$1:$R$65536,5,FALSE))</f>
        <v>0</v>
      </c>
      <c r="J29" s="179">
        <f>IF(VLOOKUP($B29,'[2]AA Comparison'!$C$1:$R$65536,12)="","",VLOOKUP($B29,'[2]AA Comparison'!$C$1:$R$65536,12,FALSE))</f>
        <v>1</v>
      </c>
      <c r="K29" s="49">
        <f>IF(VLOOKUP($B29,'[2]AA Comparison'!$C$1:$R$65536,6)="","",VLOOKUP($B29,'[2]AA Comparison'!$C$1:$R$65536,6,FALSE))</f>
        <v>0</v>
      </c>
      <c r="L29" s="49">
        <f>IF(VLOOKUP($B29,'[2]AA Comparison'!$C$1:$R$65536,13)="","",VLOOKUP($B29,'[2]AA Comparison'!$C$1:$R$65536,13,FALSE))</f>
        <v>1</v>
      </c>
      <c r="M29" s="49">
        <f>IF(VLOOKUP($B29,'[2]AA Comparison'!$C$1:$R$65536,7)="","",VLOOKUP($B29,'[2]AA Comparison'!$C$1:$R$65536,7,FALSE))</f>
        <v>0</v>
      </c>
      <c r="N29" s="49">
        <f>IF(VLOOKUP($B29,'[2]AA Comparison'!$C$1:$R$65536,14)="","",VLOOKUP($B29,'[2]AA Comparison'!$C$1:$R$65536,14,FALSE))</f>
        <v>1</v>
      </c>
      <c r="O29" s="49">
        <f>IF(VLOOKUP($B29,'[2]AA Comparison'!$C$1:$R$65536,8)="","",VLOOKUP($B29,'[2]AA Comparison'!$C$1:$R$65536,8,FALSE))</f>
        <v>0</v>
      </c>
      <c r="P29" s="49">
        <f>IF(VLOOKUP($B29,'[2]AA Comparison'!$C$1:$R$65536,15)="","",VLOOKUP($B29,'[2]AA Comparison'!$C$1:$R$65536,15,FALSE))</f>
        <v>0</v>
      </c>
      <c r="Q29" s="49">
        <f>IF(VLOOKUP($B29,'[2]AA Comparison'!$C$1:$R$65536,9)="","",VLOOKUP($B29,'[2]AA Comparison'!$C$1:$R$65536,9,FALSE))</f>
        <v>0</v>
      </c>
      <c r="R29" s="49">
        <f>IF(VLOOKUP($B29,'[2]AA Comparison'!$C$1:$R$65536,16)="","",VLOOKUP($B29,'[2]AA Comparison'!$C$1:$R$65536,16,FALSE))</f>
        <v>0</v>
      </c>
      <c r="S29" s="13">
        <f>VLOOKUP(B29,'[1]BuySell Data'!$A:$E,5,FALSE)</f>
        <v>6.0000000000000001E-3</v>
      </c>
      <c r="T29" s="30" t="str">
        <f>VLOOKUP(B29,'[1]Investment Managers'!$A:$B,2,FALSE)</f>
        <v>BlackRock Inc</v>
      </c>
    </row>
    <row r="30" spans="1:244" s="37" customFormat="1" x14ac:dyDescent="0.25">
      <c r="A30" s="119" t="s">
        <v>953</v>
      </c>
      <c r="B30" s="91" t="s">
        <v>938</v>
      </c>
      <c r="C30" s="93" t="s">
        <v>874</v>
      </c>
      <c r="D30" s="50">
        <f>VLOOKUP(B30,'[1]ICR Data'!$A:$E,5,FALSE)</f>
        <v>3.7499999999999999E-3</v>
      </c>
      <c r="E30" s="179">
        <f>IF(VLOOKUP($B30,'[2]AA Comparison'!$C$1:$R$65536,3)="","",VLOOKUP($B30,'[2]AA Comparison'!$C$1:$R$65536,3,FALSE))</f>
        <v>0</v>
      </c>
      <c r="F30" s="179">
        <f>IF(VLOOKUP($B30,'[2]AA Comparison'!$C$1:$R$65536,10)="","",VLOOKUP($B30,'[2]AA Comparison'!$C$1:$R$65536,10,FALSE))</f>
        <v>0.1</v>
      </c>
      <c r="G30" s="179">
        <f>IF(VLOOKUP($B30,'[2]AA Comparison'!$C$1:$R$65536,4)="","",VLOOKUP($B30,'[2]AA Comparison'!$C$1:$R$65536,4,FALSE))</f>
        <v>0.19</v>
      </c>
      <c r="H30" s="179">
        <f>IF(VLOOKUP($B30,'[2]AA Comparison'!$C$1:$R$65536,11)="","",VLOOKUP($B30,'[2]AA Comparison'!$C$1:$R$65536,11,FALSE))</f>
        <v>0.4</v>
      </c>
      <c r="I30" s="179">
        <f>IF(VLOOKUP($B30,'[2]AA Comparison'!$C$1:$R$65536,5)="","",VLOOKUP($B30,'[2]AA Comparison'!$C$1:$R$65536,5,FALSE))</f>
        <v>0</v>
      </c>
      <c r="J30" s="179">
        <f>IF(VLOOKUP($B30,'[2]AA Comparison'!$C$1:$R$65536,12)="","",VLOOKUP($B30,'[2]AA Comparison'!$C$1:$R$65536,12,FALSE))</f>
        <v>0.21</v>
      </c>
      <c r="K30" s="49">
        <f>IF(VLOOKUP($B30,'[2]AA Comparison'!$C$1:$R$65536,6)="","",VLOOKUP($B30,'[2]AA Comparison'!$C$1:$R$65536,6,FALSE))</f>
        <v>0.18</v>
      </c>
      <c r="L30" s="49">
        <f>IF(VLOOKUP($B30,'[2]AA Comparison'!$C$1:$R$65536,13)="","",VLOOKUP($B30,'[2]AA Comparison'!$C$1:$R$65536,13,FALSE))</f>
        <v>0.38</v>
      </c>
      <c r="M30" s="49">
        <f>IF(VLOOKUP($B30,'[2]AA Comparison'!$C$1:$R$65536,7)="","",VLOOKUP($B30,'[2]AA Comparison'!$C$1:$R$65536,7,FALSE))</f>
        <v>0.13</v>
      </c>
      <c r="N30" s="49">
        <f>IF(VLOOKUP($B30,'[2]AA Comparison'!$C$1:$R$65536,14)="","",VLOOKUP($B30,'[2]AA Comparison'!$C$1:$R$65536,14,FALSE))</f>
        <v>0.33</v>
      </c>
      <c r="O30" s="49">
        <f>IF(VLOOKUP($B30,'[2]AA Comparison'!$C$1:$R$65536,8)="","",VLOOKUP($B30,'[2]AA Comparison'!$C$1:$R$65536,8,FALSE))</f>
        <v>0</v>
      </c>
      <c r="P30" s="49">
        <f>IF(VLOOKUP($B30,'[2]AA Comparison'!$C$1:$R$65536,15)="","",VLOOKUP($B30,'[2]AA Comparison'!$C$1:$R$65536,15,FALSE))</f>
        <v>0</v>
      </c>
      <c r="Q30" s="49">
        <f>IF(VLOOKUP($B30,'[2]AA Comparison'!$C$1:$R$65536,9)="","",VLOOKUP($B30,'[2]AA Comparison'!$C$1:$R$65536,9,FALSE))</f>
        <v>0</v>
      </c>
      <c r="R30" s="49">
        <f>IF(VLOOKUP($B30,'[2]AA Comparison'!$C$1:$R$65536,16)="","",VLOOKUP($B30,'[2]AA Comparison'!$C$1:$R$65536,16,FALSE))</f>
        <v>0</v>
      </c>
      <c r="S30" s="13" t="str">
        <f>VLOOKUP(B30,'[1]BuySell Data'!$A:$E,5,FALSE)</f>
        <v>n/a</v>
      </c>
      <c r="T30" s="30" t="str">
        <f>VLOOKUP(B30,'[1]Investment Managers'!$A:$B,2,FALSE)</f>
        <v>BlackRock Investment Mngt (Australia) Ltd</v>
      </c>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row>
    <row r="31" spans="1:244" s="37" customFormat="1" x14ac:dyDescent="0.25">
      <c r="A31" s="180" t="s">
        <v>1227</v>
      </c>
      <c r="B31" s="39" t="s">
        <v>221</v>
      </c>
      <c r="C31" s="52" t="s">
        <v>874</v>
      </c>
      <c r="D31" s="50">
        <f>VLOOKUP(B31,'[1]ICR Data'!$A:$E,5,FALSE)</f>
        <v>8.6E-3</v>
      </c>
      <c r="E31" s="179">
        <f>IF(VLOOKUP($B31,'[2]AA Comparison'!$C$1:$R$65536,3)="","",VLOOKUP($B31,'[2]AA Comparison'!$C$1:$R$65536,3,FALSE))</f>
        <v>0.4</v>
      </c>
      <c r="F31" s="179">
        <f>IF(VLOOKUP($B31,'[2]AA Comparison'!$C$1:$R$65536,10)="","",VLOOKUP($B31,'[2]AA Comparison'!$C$1:$R$65536,10,FALSE))</f>
        <v>0.6</v>
      </c>
      <c r="G31" s="179">
        <f>IF(VLOOKUP($B31,'[2]AA Comparison'!$C$1:$R$65536,4)="","",VLOOKUP($B31,'[2]AA Comparison'!$C$1:$R$65536,4,FALSE))</f>
        <v>0</v>
      </c>
      <c r="H31" s="179">
        <f>IF(VLOOKUP($B31,'[2]AA Comparison'!$C$1:$R$65536,11)="","",VLOOKUP($B31,'[2]AA Comparison'!$C$1:$R$65536,11,FALSE))</f>
        <v>0</v>
      </c>
      <c r="I31" s="179">
        <f>IF(VLOOKUP($B31,'[2]AA Comparison'!$C$1:$R$65536,5)="","",VLOOKUP($B31,'[2]AA Comparison'!$C$1:$R$65536,5,FALSE))</f>
        <v>0.4</v>
      </c>
      <c r="J31" s="179">
        <f>IF(VLOOKUP($B31,'[2]AA Comparison'!$C$1:$R$65536,12)="","",VLOOKUP($B31,'[2]AA Comparison'!$C$1:$R$65536,12,FALSE))</f>
        <v>0.6</v>
      </c>
      <c r="K31" s="49">
        <f>IF(VLOOKUP($B31,'[2]AA Comparison'!$C$1:$R$65536,6)="","",VLOOKUP($B31,'[2]AA Comparison'!$C$1:$R$65536,6,FALSE))</f>
        <v>0.15</v>
      </c>
      <c r="L31" s="49">
        <f>IF(VLOOKUP($B31,'[2]AA Comparison'!$C$1:$R$65536,13)="","",VLOOKUP($B31,'[2]AA Comparison'!$C$1:$R$65536,13,FALSE))</f>
        <v>0.25</v>
      </c>
      <c r="M31" s="49">
        <f>IF(VLOOKUP($B31,'[2]AA Comparison'!$C$1:$R$65536,7)="","",VLOOKUP($B31,'[2]AA Comparison'!$C$1:$R$65536,7,FALSE))</f>
        <v>0.15</v>
      </c>
      <c r="N31" s="49">
        <f>IF(VLOOKUP($B31,'[2]AA Comparison'!$C$1:$R$65536,14)="","",VLOOKUP($B31,'[2]AA Comparison'!$C$1:$R$65536,14,FALSE))</f>
        <v>0.35</v>
      </c>
      <c r="O31" s="49">
        <f>IF(VLOOKUP($B31,'[2]AA Comparison'!$C$1:$R$65536,8)="","",VLOOKUP($B31,'[2]AA Comparison'!$C$1:$R$65536,8,FALSE))</f>
        <v>0</v>
      </c>
      <c r="P31" s="49">
        <f>IF(VLOOKUP($B31,'[2]AA Comparison'!$C$1:$R$65536,15)="","",VLOOKUP($B31,'[2]AA Comparison'!$C$1:$R$65536,15,FALSE))</f>
        <v>0.1</v>
      </c>
      <c r="Q31" s="49">
        <f>IF(VLOOKUP($B31,'[2]AA Comparison'!$C$1:$R$65536,9)="","",VLOOKUP($B31,'[2]AA Comparison'!$C$1:$R$65536,9,FALSE))</f>
        <v>0</v>
      </c>
      <c r="R31" s="49">
        <f>IF(VLOOKUP($B31,'[2]AA Comparison'!$C$1:$R$65536,16)="","",VLOOKUP($B31,'[2]AA Comparison'!$C$1:$R$65536,16,FALSE))</f>
        <v>0</v>
      </c>
      <c r="S31" s="13">
        <f>VLOOKUP(B31,'[1]BuySell Data'!$A:$E,5,FALSE)</f>
        <v>3.0000000000000001E-3</v>
      </c>
      <c r="T31" s="30" t="str">
        <f>VLOOKUP(B31,'[1]Investment Managers'!$A:$B,2,FALSE)</f>
        <v>First Sentier Investors (Australia) Services Pty Limited</v>
      </c>
      <c r="U31" s="39"/>
    </row>
    <row r="32" spans="1:244" s="3" customFormat="1" ht="13" x14ac:dyDescent="0.3">
      <c r="A32" s="118" t="s">
        <v>1322</v>
      </c>
      <c r="B32" s="39" t="s">
        <v>1302</v>
      </c>
      <c r="C32" s="61" t="s">
        <v>874</v>
      </c>
      <c r="D32" s="50">
        <f>VLOOKUP(B32,'[1]ICR Data'!$A:$E,5,FALSE)</f>
        <v>9.1000000000000004E-3</v>
      </c>
      <c r="E32" s="179">
        <f>IF(VLOOKUP($B32,'[2]AA Comparison'!$C$1:$R$65536,3)="","",VLOOKUP($B32,'[2]AA Comparison'!$C$1:$R$65536,3,FALSE))</f>
        <v>0</v>
      </c>
      <c r="F32" s="179">
        <f>IF(VLOOKUP($B32,'[2]AA Comparison'!$C$1:$R$65536,10)="","",VLOOKUP($B32,'[2]AA Comparison'!$C$1:$R$65536,10,FALSE))</f>
        <v>0.15</v>
      </c>
      <c r="G32" s="179">
        <f>IF(VLOOKUP($B32,'[2]AA Comparison'!$C$1:$R$65536,4)="","",VLOOKUP($B32,'[2]AA Comparison'!$C$1:$R$65536,4,FALSE))</f>
        <v>0.2</v>
      </c>
      <c r="H32" s="179">
        <f>IF(VLOOKUP($B32,'[2]AA Comparison'!$C$1:$R$65536,11)="","",VLOOKUP($B32,'[2]AA Comparison'!$C$1:$R$65536,11,FALSE))</f>
        <v>0.45</v>
      </c>
      <c r="I32" s="179">
        <f>IF(VLOOKUP($B32,'[2]AA Comparison'!$C$1:$R$65536,5)="","",VLOOKUP($B32,'[2]AA Comparison'!$C$1:$R$65536,5,FALSE))</f>
        <v>0.2</v>
      </c>
      <c r="J32" s="179">
        <f>IF(VLOOKUP($B32,'[2]AA Comparison'!$C$1:$R$65536,12)="","",VLOOKUP($B32,'[2]AA Comparison'!$C$1:$R$65536,12,FALSE))</f>
        <v>0.45</v>
      </c>
      <c r="K32" s="49">
        <f>IF(VLOOKUP($B32,'[2]AA Comparison'!$C$1:$R$65536,6)="","",VLOOKUP($B32,'[2]AA Comparison'!$C$1:$R$65536,6,FALSE))</f>
        <v>0.05</v>
      </c>
      <c r="L32" s="49">
        <f>IF(VLOOKUP($B32,'[2]AA Comparison'!$C$1:$R$65536,13)="","",VLOOKUP($B32,'[2]AA Comparison'!$C$1:$R$65536,13,FALSE))</f>
        <v>0.3</v>
      </c>
      <c r="M32" s="49">
        <f>IF(VLOOKUP($B32,'[2]AA Comparison'!$C$1:$R$65536,7)="","",VLOOKUP($B32,'[2]AA Comparison'!$C$1:$R$65536,7,FALSE))</f>
        <v>0.1</v>
      </c>
      <c r="N32" s="49">
        <f>IF(VLOOKUP($B32,'[2]AA Comparison'!$C$1:$R$65536,14)="","",VLOOKUP($B32,'[2]AA Comparison'!$C$1:$R$65536,14,FALSE))</f>
        <v>0.35</v>
      </c>
      <c r="O32" s="49">
        <f>IF(VLOOKUP($B32,'[2]AA Comparison'!$C$1:$R$65536,8)="","",VLOOKUP($B32,'[2]AA Comparison'!$C$1:$R$65536,8,FALSE))</f>
        <v>0</v>
      </c>
      <c r="P32" s="49">
        <f>IF(VLOOKUP($B32,'[2]AA Comparison'!$C$1:$R$65536,15)="","",VLOOKUP($B32,'[2]AA Comparison'!$C$1:$R$65536,15,FALSE))</f>
        <v>0.2</v>
      </c>
      <c r="Q32" s="49">
        <f>IF(VLOOKUP($B32,'[2]AA Comparison'!$C$1:$R$65536,9)="","",VLOOKUP($B32,'[2]AA Comparison'!$C$1:$R$65536,9,FALSE))</f>
        <v>0</v>
      </c>
      <c r="R32" s="49">
        <f>IF(VLOOKUP($B32,'[2]AA Comparison'!$C$1:$R$65536,16)="","",VLOOKUP($B32,'[2]AA Comparison'!$C$1:$R$65536,16,FALSE))</f>
        <v>0.2</v>
      </c>
      <c r="S32" s="13">
        <f>VLOOKUP(B32,'[1]BuySell Data'!$A:$E,5,FALSE)</f>
        <v>1.6000000000000001E-3</v>
      </c>
      <c r="T32" s="30" t="str">
        <f>VLOOKUP(B32,'[1]Investment Managers'!$A:$B,2,FALSE)</f>
        <v>IOOF Investment Management Limited</v>
      </c>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row>
    <row r="33" spans="1:244" s="3" customFormat="1" ht="13" x14ac:dyDescent="0.3">
      <c r="A33" s="118" t="s">
        <v>1323</v>
      </c>
      <c r="B33" s="39" t="s">
        <v>1301</v>
      </c>
      <c r="C33" s="61" t="s">
        <v>874</v>
      </c>
      <c r="D33" s="50">
        <f>VLOOKUP(B33,'[1]ICR Data'!$A:$E,5,FALSE)</f>
        <v>4.5000000000000005E-3</v>
      </c>
      <c r="E33" s="179">
        <f>IF(VLOOKUP($B33,'[2]AA Comparison'!$C$1:$R$65536,3)="","",VLOOKUP($B33,'[2]AA Comparison'!$C$1:$R$65536,3,FALSE))</f>
        <v>0</v>
      </c>
      <c r="F33" s="179">
        <f>IF(VLOOKUP($B33,'[2]AA Comparison'!$C$1:$R$65536,10)="","",VLOOKUP($B33,'[2]AA Comparison'!$C$1:$R$65536,10,FALSE))</f>
        <v>0.25</v>
      </c>
      <c r="G33" s="179">
        <f>IF(VLOOKUP($B33,'[2]AA Comparison'!$C$1:$R$65536,4)="","",VLOOKUP($B33,'[2]AA Comparison'!$C$1:$R$65536,4,FALSE))</f>
        <v>0.25</v>
      </c>
      <c r="H33" s="179">
        <f>IF(VLOOKUP($B33,'[2]AA Comparison'!$C$1:$R$65536,11)="","",VLOOKUP($B33,'[2]AA Comparison'!$C$1:$R$65536,11,FALSE))</f>
        <v>0.5</v>
      </c>
      <c r="I33" s="179">
        <f>IF(VLOOKUP($B33,'[2]AA Comparison'!$C$1:$R$65536,5)="","",VLOOKUP($B33,'[2]AA Comparison'!$C$1:$R$65536,5,FALSE))</f>
        <v>0.25</v>
      </c>
      <c r="J33" s="179">
        <f>IF(VLOOKUP($B33,'[2]AA Comparison'!$C$1:$R$65536,12)="","",VLOOKUP($B33,'[2]AA Comparison'!$C$1:$R$65536,12,FALSE))</f>
        <v>0.5</v>
      </c>
      <c r="K33" s="49">
        <f>IF(VLOOKUP($B33,'[2]AA Comparison'!$C$1:$R$65536,6)="","",VLOOKUP($B33,'[2]AA Comparison'!$C$1:$R$65536,6,FALSE))</f>
        <v>0</v>
      </c>
      <c r="L33" s="49">
        <f>IF(VLOOKUP($B33,'[2]AA Comparison'!$C$1:$R$65536,13)="","",VLOOKUP($B33,'[2]AA Comparison'!$C$1:$R$65536,13,FALSE))</f>
        <v>0.25</v>
      </c>
      <c r="M33" s="49">
        <f>IF(VLOOKUP($B33,'[2]AA Comparison'!$C$1:$R$65536,7)="","",VLOOKUP($B33,'[2]AA Comparison'!$C$1:$R$65536,7,FALSE))</f>
        <v>0.1</v>
      </c>
      <c r="N33" s="49">
        <f>IF(VLOOKUP($B33,'[2]AA Comparison'!$C$1:$R$65536,14)="","",VLOOKUP($B33,'[2]AA Comparison'!$C$1:$R$65536,14,FALSE))</f>
        <v>0.3</v>
      </c>
      <c r="O33" s="49">
        <f>IF(VLOOKUP($B33,'[2]AA Comparison'!$C$1:$R$65536,8)="","",VLOOKUP($B33,'[2]AA Comparison'!$C$1:$R$65536,8,FALSE))</f>
        <v>0</v>
      </c>
      <c r="P33" s="49">
        <f>IF(VLOOKUP($B33,'[2]AA Comparison'!$C$1:$R$65536,15)="","",VLOOKUP($B33,'[2]AA Comparison'!$C$1:$R$65536,15,FALSE))</f>
        <v>0.2</v>
      </c>
      <c r="Q33" s="49">
        <f>IF(VLOOKUP($B33,'[2]AA Comparison'!$C$1:$R$65536,9)="","",VLOOKUP($B33,'[2]AA Comparison'!$C$1:$R$65536,9,FALSE))</f>
        <v>0</v>
      </c>
      <c r="R33" s="49">
        <f>IF(VLOOKUP($B33,'[2]AA Comparison'!$C$1:$R$65536,16)="","",VLOOKUP($B33,'[2]AA Comparison'!$C$1:$R$65536,16,FALSE))</f>
        <v>0.2</v>
      </c>
      <c r="S33" s="13">
        <f>VLOOKUP(B33,'[1]BuySell Data'!$A:$E,5,FALSE)</f>
        <v>1E-3</v>
      </c>
      <c r="T33" s="30" t="str">
        <f>VLOOKUP(B33,'[1]Investment Managers'!$A:$B,2,FALSE)</f>
        <v>IOOF Investment Management Limited</v>
      </c>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row>
    <row r="34" spans="1:244" s="37" customFormat="1" x14ac:dyDescent="0.25">
      <c r="A34" s="118" t="s">
        <v>1355</v>
      </c>
      <c r="B34" s="50" t="s">
        <v>226</v>
      </c>
      <c r="C34" s="52" t="s">
        <v>874</v>
      </c>
      <c r="D34" s="50">
        <f>VLOOKUP(B34,'[1]ICR Data'!$A:$E,5,FALSE)</f>
        <v>9.2999999999999992E-3</v>
      </c>
      <c r="E34" s="179">
        <f>IF(VLOOKUP($B34,'[2]AA Comparison'!$C$1:$R$65536,3)="","",VLOOKUP($B34,'[2]AA Comparison'!$C$1:$R$65536,3,FALSE))</f>
        <v>0</v>
      </c>
      <c r="F34" s="179">
        <f>IF(VLOOKUP($B34,'[2]AA Comparison'!$C$1:$R$65536,10)="","",VLOOKUP($B34,'[2]AA Comparison'!$C$1:$R$65536,10,FALSE))</f>
        <v>0.1</v>
      </c>
      <c r="G34" s="179">
        <f>IF(VLOOKUP($B34,'[2]AA Comparison'!$C$1:$R$65536,4)="","",VLOOKUP($B34,'[2]AA Comparison'!$C$1:$R$65536,4,FALSE))</f>
        <v>0.27700000000000002</v>
      </c>
      <c r="H34" s="179">
        <f>IF(VLOOKUP($B34,'[2]AA Comparison'!$C$1:$R$65536,11)="","",VLOOKUP($B34,'[2]AA Comparison'!$C$1:$R$65536,11,FALSE))</f>
        <v>0.317</v>
      </c>
      <c r="I34" s="179">
        <f>IF(VLOOKUP($B34,'[2]AA Comparison'!$C$1:$R$65536,5)="","",VLOOKUP($B34,'[2]AA Comparison'!$C$1:$R$65536,5,FALSE))</f>
        <v>0.183</v>
      </c>
      <c r="J34" s="179">
        <f>IF(VLOOKUP($B34,'[2]AA Comparison'!$C$1:$R$65536,12)="","",VLOOKUP($B34,'[2]AA Comparison'!$C$1:$R$65536,12,FALSE))</f>
        <v>0.223</v>
      </c>
      <c r="K34" s="49">
        <f>IF(VLOOKUP($B34,'[2]AA Comparison'!$C$1:$R$65536,6)="","",VLOOKUP($B34,'[2]AA Comparison'!$C$1:$R$65536,6,FALSE))</f>
        <v>0.19</v>
      </c>
      <c r="L34" s="49">
        <f>IF(VLOOKUP($B34,'[2]AA Comparison'!$C$1:$R$65536,13)="","",VLOOKUP($B34,'[2]AA Comparison'!$C$1:$R$65536,13,FALSE))</f>
        <v>0.23</v>
      </c>
      <c r="M34" s="49">
        <f>IF(VLOOKUP($B34,'[2]AA Comparison'!$C$1:$R$65536,7)="","",VLOOKUP($B34,'[2]AA Comparison'!$C$1:$R$65536,7,FALSE))</f>
        <v>0.23</v>
      </c>
      <c r="N34" s="49">
        <f>IF(VLOOKUP($B34,'[2]AA Comparison'!$C$1:$R$65536,14)="","",VLOOKUP($B34,'[2]AA Comparison'!$C$1:$R$65536,14,FALSE))</f>
        <v>0.27</v>
      </c>
      <c r="O34" s="49">
        <f>IF(VLOOKUP($B34,'[2]AA Comparison'!$C$1:$R$65536,8)="","",VLOOKUP($B34,'[2]AA Comparison'!$C$1:$R$65536,8,FALSE))</f>
        <v>0.01</v>
      </c>
      <c r="P34" s="49">
        <f>IF(VLOOKUP($B34,'[2]AA Comparison'!$C$1:$R$65536,15)="","",VLOOKUP($B34,'[2]AA Comparison'!$C$1:$R$65536,15,FALSE))</f>
        <v>0.05</v>
      </c>
      <c r="Q34" s="49">
        <f>IF(VLOOKUP($B34,'[2]AA Comparison'!$C$1:$R$65536,9)="","",VLOOKUP($B34,'[2]AA Comparison'!$C$1:$R$65536,9,FALSE))</f>
        <v>0</v>
      </c>
      <c r="R34" s="49">
        <f>IF(VLOOKUP($B34,'[2]AA Comparison'!$C$1:$R$65536,16)="","",VLOOKUP($B34,'[2]AA Comparison'!$C$1:$R$65536,16,FALSE))</f>
        <v>0.03</v>
      </c>
      <c r="S34" s="13">
        <f>VLOOKUP(B34,'[1]BuySell Data'!$A:$E,5,FALSE)</f>
        <v>2E-3</v>
      </c>
      <c r="T34" s="30" t="str">
        <f>VLOOKUP(B34,'[1]Investment Managers'!$A:$B,2,FALSE)</f>
        <v>MLC Investments Limited</v>
      </c>
      <c r="U34" s="39"/>
    </row>
    <row r="35" spans="1:244" s="3" customFormat="1" ht="13" x14ac:dyDescent="0.3">
      <c r="A35" s="180" t="s">
        <v>252</v>
      </c>
      <c r="B35" s="39" t="s">
        <v>47</v>
      </c>
      <c r="C35" s="52" t="s">
        <v>874</v>
      </c>
      <c r="D35" s="50">
        <f>VLOOKUP(B35,'[1]ICR Data'!$A:$E,5,FALSE)</f>
        <v>1.3599999999999999E-2</v>
      </c>
      <c r="E35" s="179">
        <f>IF(VLOOKUP($B35,'[2]AA Comparison'!$C$1:$R$65536,3)="","",VLOOKUP($B35,'[2]AA Comparison'!$C$1:$R$65536,3,FALSE))</f>
        <v>0</v>
      </c>
      <c r="F35" s="179">
        <f>IF(VLOOKUP($B35,'[2]AA Comparison'!$C$1:$R$65536,10)="","",VLOOKUP($B35,'[2]AA Comparison'!$C$1:$R$65536,10,FALSE))</f>
        <v>0.3</v>
      </c>
      <c r="G35" s="179">
        <f>IF(VLOOKUP($B35,'[2]AA Comparison'!$C$1:$R$65536,4)="","",VLOOKUP($B35,'[2]AA Comparison'!$C$1:$R$65536,4,FALSE))</f>
        <v>0.05</v>
      </c>
      <c r="H35" s="179">
        <f>IF(VLOOKUP($B35,'[2]AA Comparison'!$C$1:$R$65536,11)="","",VLOOKUP($B35,'[2]AA Comparison'!$C$1:$R$65536,11,FALSE))</f>
        <v>0.35</v>
      </c>
      <c r="I35" s="179">
        <f>IF(VLOOKUP($B35,'[2]AA Comparison'!$C$1:$R$65536,5)="","",VLOOKUP($B35,'[2]AA Comparison'!$C$1:$R$65536,5,FALSE))</f>
        <v>0</v>
      </c>
      <c r="J35" s="179">
        <f>IF(VLOOKUP($B35,'[2]AA Comparison'!$C$1:$R$65536,12)="","",VLOOKUP($B35,'[2]AA Comparison'!$C$1:$R$65536,12,FALSE))</f>
        <v>0.2</v>
      </c>
      <c r="K35" s="49">
        <f>IF(VLOOKUP($B35,'[2]AA Comparison'!$C$1:$R$65536,6)="","",VLOOKUP($B35,'[2]AA Comparison'!$C$1:$R$65536,6,FALSE))</f>
        <v>0.2</v>
      </c>
      <c r="L35" s="49">
        <f>IF(VLOOKUP($B35,'[2]AA Comparison'!$C$1:$R$65536,13)="","",VLOOKUP($B35,'[2]AA Comparison'!$C$1:$R$65536,13,FALSE))</f>
        <v>0.5</v>
      </c>
      <c r="M35" s="49">
        <f>IF(VLOOKUP($B35,'[2]AA Comparison'!$C$1:$R$65536,7)="","",VLOOKUP($B35,'[2]AA Comparison'!$C$1:$R$65536,7,FALSE))</f>
        <v>0.05</v>
      </c>
      <c r="N35" s="49">
        <f>IF(VLOOKUP($B35,'[2]AA Comparison'!$C$1:$R$65536,14)="","",VLOOKUP($B35,'[2]AA Comparison'!$C$1:$R$65536,14,FALSE))</f>
        <v>0.35</v>
      </c>
      <c r="O35" s="49">
        <f>IF(VLOOKUP($B35,'[2]AA Comparison'!$C$1:$R$65536,8)="","",VLOOKUP($B35,'[2]AA Comparison'!$C$1:$R$65536,8,FALSE))</f>
        <v>0</v>
      </c>
      <c r="P35" s="49">
        <f>IF(VLOOKUP($B35,'[2]AA Comparison'!$C$1:$R$65536,15)="","",VLOOKUP($B35,'[2]AA Comparison'!$C$1:$R$65536,15,FALSE))</f>
        <v>0.1</v>
      </c>
      <c r="Q35" s="49">
        <f>IF(VLOOKUP($B35,'[2]AA Comparison'!$C$1:$R$65536,9)="","",VLOOKUP($B35,'[2]AA Comparison'!$C$1:$R$65536,9,FALSE))</f>
        <v>0</v>
      </c>
      <c r="R35" s="49">
        <f>IF(VLOOKUP($B35,'[2]AA Comparison'!$C$1:$R$65536,16)="","",VLOOKUP($B35,'[2]AA Comparison'!$C$1:$R$65536,16,FALSE))</f>
        <v>0.1</v>
      </c>
      <c r="S35" s="13">
        <f>VLOOKUP(B35,'[1]BuySell Data'!$A:$E,5,FALSE)</f>
        <v>5.9999999999999995E-4</v>
      </c>
      <c r="T35" s="30" t="str">
        <f>VLOOKUP(B35,'[1]Investment Managers'!$A:$B,2,FALSE)</f>
        <v>OnePath Funds Management Limited</v>
      </c>
      <c r="U35" s="39"/>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row>
    <row r="36" spans="1:244" s="37" customFormat="1" x14ac:dyDescent="0.25">
      <c r="A36" s="118" t="s">
        <v>273</v>
      </c>
      <c r="B36" s="39" t="s">
        <v>275</v>
      </c>
      <c r="C36" s="52" t="s">
        <v>874</v>
      </c>
      <c r="D36" s="50">
        <f>VLOOKUP(B36,'[1]ICR Data'!$A:$E,5,FALSE)</f>
        <v>1.1299999999999999E-2</v>
      </c>
      <c r="E36" s="179">
        <f>IF(VLOOKUP($B36,'[2]AA Comparison'!$C$1:$R$65536,3)="","",VLOOKUP($B36,'[2]AA Comparison'!$C$1:$R$65536,3,FALSE))</f>
        <v>0</v>
      </c>
      <c r="F36" s="179">
        <f>IF(VLOOKUP($B36,'[2]AA Comparison'!$C$1:$R$65536,10)="","",VLOOKUP($B36,'[2]AA Comparison'!$C$1:$R$65536,10,FALSE))</f>
        <v>0.28000000000000003</v>
      </c>
      <c r="G36" s="179">
        <f>IF(VLOOKUP($B36,'[2]AA Comparison'!$C$1:$R$65536,4)="","",VLOOKUP($B36,'[2]AA Comparison'!$C$1:$R$65536,4,FALSE))</f>
        <v>0</v>
      </c>
      <c r="H36" s="179">
        <f>IF(VLOOKUP($B36,'[2]AA Comparison'!$C$1:$R$65536,11)="","",VLOOKUP($B36,'[2]AA Comparison'!$C$1:$R$65536,11,FALSE))</f>
        <v>0.35</v>
      </c>
      <c r="I36" s="179">
        <f>IF(VLOOKUP($B36,'[2]AA Comparison'!$C$1:$R$65536,5)="","",VLOOKUP($B36,'[2]AA Comparison'!$C$1:$R$65536,5,FALSE))</f>
        <v>0.05</v>
      </c>
      <c r="J36" s="179">
        <f>IF(VLOOKUP($B36,'[2]AA Comparison'!$C$1:$R$65536,12)="","",VLOOKUP($B36,'[2]AA Comparison'!$C$1:$R$65536,12,FALSE))</f>
        <v>0.35</v>
      </c>
      <c r="K36" s="49">
        <f>IF(VLOOKUP($B36,'[2]AA Comparison'!$C$1:$R$65536,6)="","",VLOOKUP($B36,'[2]AA Comparison'!$C$1:$R$65536,6,FALSE))</f>
        <v>0.1</v>
      </c>
      <c r="L36" s="49">
        <f>IF(VLOOKUP($B36,'[2]AA Comparison'!$C$1:$R$65536,13)="","",VLOOKUP($B36,'[2]AA Comparison'!$C$1:$R$65536,13,FALSE))</f>
        <v>0.3</v>
      </c>
      <c r="M36" s="49">
        <f>IF(VLOOKUP($B36,'[2]AA Comparison'!$C$1:$R$65536,7)="","",VLOOKUP($B36,'[2]AA Comparison'!$C$1:$R$65536,7,FALSE))</f>
        <v>0.09</v>
      </c>
      <c r="N36" s="49">
        <f>IF(VLOOKUP($B36,'[2]AA Comparison'!$C$1:$R$65536,14)="","",VLOOKUP($B36,'[2]AA Comparison'!$C$1:$R$65536,14,FALSE))</f>
        <v>0.28999999999999998</v>
      </c>
      <c r="O36" s="49">
        <f>IF(VLOOKUP($B36,'[2]AA Comparison'!$C$1:$R$65536,8)="","",VLOOKUP($B36,'[2]AA Comparison'!$C$1:$R$65536,8,FALSE))</f>
        <v>0</v>
      </c>
      <c r="P36" s="49">
        <f>IF(VLOOKUP($B36,'[2]AA Comparison'!$C$1:$R$65536,15)="","",VLOOKUP($B36,'[2]AA Comparison'!$C$1:$R$65536,15,FALSE))</f>
        <v>0.2</v>
      </c>
      <c r="Q36" s="49">
        <f>IF(VLOOKUP($B36,'[2]AA Comparison'!$C$1:$R$65536,9)="","",VLOOKUP($B36,'[2]AA Comparison'!$C$1:$R$65536,9,FALSE))</f>
        <v>0.06</v>
      </c>
      <c r="R36" s="49">
        <f>IF(VLOOKUP($B36,'[2]AA Comparison'!$C$1:$R$65536,16)="","",VLOOKUP($B36,'[2]AA Comparison'!$C$1:$R$65536,16,FALSE))</f>
        <v>0.2</v>
      </c>
      <c r="S36" s="13">
        <f>VLOOKUP(B36,'[1]BuySell Data'!$A:$E,5,FALSE)</f>
        <v>5.9999999999999995E-4</v>
      </c>
      <c r="T36" s="30" t="str">
        <f>VLOOKUP(B36,'[1]Investment Managers'!$A:$B,2,FALSE)</f>
        <v>Optimix Investment Management Limited</v>
      </c>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row>
    <row r="37" spans="1:244" s="37" customFormat="1" x14ac:dyDescent="0.25">
      <c r="A37" s="118" t="s">
        <v>1022</v>
      </c>
      <c r="B37" s="50" t="s">
        <v>1</v>
      </c>
      <c r="C37" s="52" t="s">
        <v>874</v>
      </c>
      <c r="D37" s="50">
        <f>VLOOKUP(B37,'[1]ICR Data'!$A:$E,5,FALSE)</f>
        <v>8.8000000000000005E-3</v>
      </c>
      <c r="E37" s="179">
        <f>IF(VLOOKUP($B37,'[2]AA Comparison'!$C$1:$R$65536,3)="","",VLOOKUP($B37,'[2]AA Comparison'!$C$1:$R$65536,3,FALSE))</f>
        <v>0</v>
      </c>
      <c r="F37" s="179">
        <f>IF(VLOOKUP($B37,'[2]AA Comparison'!$C$1:$R$65536,10)="","",VLOOKUP($B37,'[2]AA Comparison'!$C$1:$R$65536,10,FALSE))</f>
        <v>0.2</v>
      </c>
      <c r="G37" s="179">
        <f>IF(VLOOKUP($B37,'[2]AA Comparison'!$C$1:$R$65536,4)="","",VLOOKUP($B37,'[2]AA Comparison'!$C$1:$R$65536,4,FALSE))</f>
        <v>0.05</v>
      </c>
      <c r="H37" s="179">
        <f>IF(VLOOKUP($B37,'[2]AA Comparison'!$C$1:$R$65536,11)="","",VLOOKUP($B37,'[2]AA Comparison'!$C$1:$R$65536,11,FALSE))</f>
        <v>0.25</v>
      </c>
      <c r="I37" s="179">
        <f>IF(VLOOKUP($B37,'[2]AA Comparison'!$C$1:$R$65536,5)="","",VLOOKUP($B37,'[2]AA Comparison'!$C$1:$R$65536,5,FALSE))</f>
        <v>0.05</v>
      </c>
      <c r="J37" s="179">
        <f>IF(VLOOKUP($B37,'[2]AA Comparison'!$C$1:$R$65536,12)="","",VLOOKUP($B37,'[2]AA Comparison'!$C$1:$R$65536,12,FALSE))</f>
        <v>0.25</v>
      </c>
      <c r="K37" s="49">
        <f>IF(VLOOKUP($B37,'[2]AA Comparison'!$C$1:$R$65536,6)="","",VLOOKUP($B37,'[2]AA Comparison'!$C$1:$R$65536,6,FALSE))</f>
        <v>0.15</v>
      </c>
      <c r="L37" s="49">
        <f>IF(VLOOKUP($B37,'[2]AA Comparison'!$C$1:$R$65536,13)="","",VLOOKUP($B37,'[2]AA Comparison'!$C$1:$R$65536,13,FALSE))</f>
        <v>0.35</v>
      </c>
      <c r="M37" s="49">
        <f>IF(VLOOKUP($B37,'[2]AA Comparison'!$C$1:$R$65536,7)="","",VLOOKUP($B37,'[2]AA Comparison'!$C$1:$R$65536,7,FALSE))</f>
        <v>0.15</v>
      </c>
      <c r="N37" s="49">
        <f>IF(VLOOKUP($B37,'[2]AA Comparison'!$C$1:$R$65536,14)="","",VLOOKUP($B37,'[2]AA Comparison'!$C$1:$R$65536,14,FALSE))</f>
        <v>0.35</v>
      </c>
      <c r="O37" s="49">
        <f>IF(VLOOKUP($B37,'[2]AA Comparison'!$C$1:$R$65536,8)="","",VLOOKUP($B37,'[2]AA Comparison'!$C$1:$R$65536,8,FALSE))</f>
        <v>0</v>
      </c>
      <c r="P37" s="49">
        <f>IF(VLOOKUP($B37,'[2]AA Comparison'!$C$1:$R$65536,15)="","",VLOOKUP($B37,'[2]AA Comparison'!$C$1:$R$65536,15,FALSE))</f>
        <v>0.1</v>
      </c>
      <c r="Q37" s="49">
        <f>IF(VLOOKUP($B37,'[2]AA Comparison'!$C$1:$R$65536,9)="","",VLOOKUP($B37,'[2]AA Comparison'!$C$1:$R$65536,9,FALSE))</f>
        <v>0</v>
      </c>
      <c r="R37" s="49">
        <f>IF(VLOOKUP($B37,'[2]AA Comparison'!$C$1:$R$65536,16)="","",VLOOKUP($B37,'[2]AA Comparison'!$C$1:$R$65536,16,FALSE))</f>
        <v>0.2</v>
      </c>
      <c r="S37" s="13">
        <f>VLOOKUP(B37,'[1]BuySell Data'!$A:$E,5,FALSE)</f>
        <v>2.5000000000000001E-3</v>
      </c>
      <c r="T37" s="30" t="str">
        <f>VLOOKUP(B37,'[1]Investment Managers'!$A:$B,2,FALSE)</f>
        <v>Pendal Group Ltd</v>
      </c>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row>
    <row r="38" spans="1:244" s="37" customFormat="1" x14ac:dyDescent="0.25">
      <c r="A38" s="118" t="s">
        <v>1649</v>
      </c>
      <c r="B38" s="50" t="s">
        <v>1648</v>
      </c>
      <c r="C38" s="52" t="s">
        <v>874</v>
      </c>
      <c r="D38" s="50">
        <f>VLOOKUP(B38,'[1]ICR Data'!$A:$E,5,FALSE)</f>
        <v>9.7999999999999997E-3</v>
      </c>
      <c r="E38" s="179" t="e">
        <f>IF(VLOOKUP($B38,'[2]AA Comparison'!$C$1:$R$65536,3)="","",VLOOKUP($B38,'[2]AA Comparison'!$C$1:$R$65536,3,FALSE))</f>
        <v>#N/A</v>
      </c>
      <c r="F38" s="179" t="e">
        <f>IF(VLOOKUP($B38,'[2]AA Comparison'!$C$1:$R$65536,10)="","",VLOOKUP($B38,'[2]AA Comparison'!$C$1:$R$65536,10,FALSE))</f>
        <v>#N/A</v>
      </c>
      <c r="G38" s="179" t="e">
        <f>IF(VLOOKUP($B38,'[2]AA Comparison'!$C$1:$R$65536,4)="","",VLOOKUP($B38,'[2]AA Comparison'!$C$1:$R$65536,4,FALSE))</f>
        <v>#N/A</v>
      </c>
      <c r="H38" s="179" t="e">
        <f>IF(VLOOKUP($B38,'[2]AA Comparison'!$C$1:$R$65536,11)="","",VLOOKUP($B38,'[2]AA Comparison'!$C$1:$R$65536,11,FALSE))</f>
        <v>#N/A</v>
      </c>
      <c r="I38" s="179" t="e">
        <f>IF(VLOOKUP($B38,'[2]AA Comparison'!$C$1:$R$65536,5)="","",VLOOKUP($B38,'[2]AA Comparison'!$C$1:$R$65536,5,FALSE))</f>
        <v>#N/A</v>
      </c>
      <c r="J38" s="179" t="e">
        <f>IF(VLOOKUP($B38,'[2]AA Comparison'!$C$1:$R$65536,12)="","",VLOOKUP($B38,'[2]AA Comparison'!$C$1:$R$65536,12,FALSE))</f>
        <v>#N/A</v>
      </c>
      <c r="K38" s="49" t="e">
        <f>IF(VLOOKUP($B38,'[2]AA Comparison'!$C$1:$R$65536,6)="","",VLOOKUP($B38,'[2]AA Comparison'!$C$1:$R$65536,6,FALSE))</f>
        <v>#N/A</v>
      </c>
      <c r="L38" s="49" t="e">
        <f>IF(VLOOKUP($B38,'[2]AA Comparison'!$C$1:$R$65536,13)="","",VLOOKUP($B38,'[2]AA Comparison'!$C$1:$R$65536,13,FALSE))</f>
        <v>#N/A</v>
      </c>
      <c r="M38" s="49" t="e">
        <f>IF(VLOOKUP($B38,'[2]AA Comparison'!$C$1:$R$65536,7)="","",VLOOKUP($B38,'[2]AA Comparison'!$C$1:$R$65536,7,FALSE))</f>
        <v>#N/A</v>
      </c>
      <c r="N38" s="49" t="e">
        <f>IF(VLOOKUP($B38,'[2]AA Comparison'!$C$1:$R$65536,14)="","",VLOOKUP($B38,'[2]AA Comparison'!$C$1:$R$65536,14,FALSE))</f>
        <v>#N/A</v>
      </c>
      <c r="O38" s="49" t="e">
        <f>IF(VLOOKUP($B38,'[2]AA Comparison'!$C$1:$R$65536,8)="","",VLOOKUP($B38,'[2]AA Comparison'!$C$1:$R$65536,8,FALSE))</f>
        <v>#N/A</v>
      </c>
      <c r="P38" s="49" t="e">
        <f>IF(VLOOKUP($B38,'[2]AA Comparison'!$C$1:$R$65536,15)="","",VLOOKUP($B38,'[2]AA Comparison'!$C$1:$R$65536,15,FALSE))</f>
        <v>#N/A</v>
      </c>
      <c r="Q38" s="49" t="e">
        <f>IF(VLOOKUP($B38,'[2]AA Comparison'!$C$1:$R$65536,9)="","",VLOOKUP($B38,'[2]AA Comparison'!$C$1:$R$65536,9,FALSE))</f>
        <v>#N/A</v>
      </c>
      <c r="R38" s="49" t="e">
        <f>IF(VLOOKUP($B38,'[2]AA Comparison'!$C$1:$R$65536,16)="","",VLOOKUP($B38,'[2]AA Comparison'!$C$1:$R$65536,16,FALSE))</f>
        <v>#N/A</v>
      </c>
      <c r="S38" s="13">
        <f>VLOOKUP(B38,'[1]BuySell Data'!$A:$E,5,FALSE)</f>
        <v>0</v>
      </c>
      <c r="T38" s="30" t="str">
        <f>VLOOKUP(B38,'[1]Investment Managers'!$A:$B,2,FALSE)</f>
        <v>Perpetual Investment Management Ltd</v>
      </c>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row>
    <row r="39" spans="1:244" s="3" customFormat="1" ht="13" x14ac:dyDescent="0.3">
      <c r="A39" s="118" t="s">
        <v>421</v>
      </c>
      <c r="B39" s="39" t="s">
        <v>305</v>
      </c>
      <c r="C39" s="52" t="s">
        <v>874</v>
      </c>
      <c r="D39" s="50">
        <f>VLOOKUP(B39,'[1]ICR Data'!$A:$E,5,FALSE)</f>
        <v>8.2000000000000007E-3</v>
      </c>
      <c r="E39" s="179">
        <f>IF(VLOOKUP($B39,'[2]AA Comparison'!$C$1:$R$65536,3)="","",VLOOKUP($B39,'[2]AA Comparison'!$C$1:$R$65536,3,FALSE))</f>
        <v>0.2</v>
      </c>
      <c r="F39" s="179">
        <f>IF(VLOOKUP($B39,'[2]AA Comparison'!$C$1:$R$65536,10)="","",VLOOKUP($B39,'[2]AA Comparison'!$C$1:$R$65536,10,FALSE))</f>
        <v>0.7</v>
      </c>
      <c r="G39" s="179">
        <f>IF(VLOOKUP($B39,'[2]AA Comparison'!$C$1:$R$65536,4)="","",VLOOKUP($B39,'[2]AA Comparison'!$C$1:$R$65536,4,FALSE))</f>
        <v>0.2</v>
      </c>
      <c r="H39" s="179">
        <f>IF(VLOOKUP($B39,'[2]AA Comparison'!$C$1:$R$65536,11)="","",VLOOKUP($B39,'[2]AA Comparison'!$C$1:$R$65536,11,FALSE))</f>
        <v>0.7</v>
      </c>
      <c r="I39" s="179">
        <f>IF(VLOOKUP($B39,'[2]AA Comparison'!$C$1:$R$65536,5)="","",VLOOKUP($B39,'[2]AA Comparison'!$C$1:$R$65536,5,FALSE))</f>
        <v>0.2</v>
      </c>
      <c r="J39" s="179">
        <f>IF(VLOOKUP($B39,'[2]AA Comparison'!$C$1:$R$65536,12)="","",VLOOKUP($B39,'[2]AA Comparison'!$C$1:$R$65536,12,FALSE))</f>
        <v>0.7</v>
      </c>
      <c r="K39" s="49">
        <f>IF(VLOOKUP($B39,'[2]AA Comparison'!$C$1:$R$65536,6)="","",VLOOKUP($B39,'[2]AA Comparison'!$C$1:$R$65536,6,FALSE))</f>
        <v>0.1</v>
      </c>
      <c r="L39" s="49">
        <f>IF(VLOOKUP($B39,'[2]AA Comparison'!$C$1:$R$65536,13)="","",VLOOKUP($B39,'[2]AA Comparison'!$C$1:$R$65536,13,FALSE))</f>
        <v>0.35</v>
      </c>
      <c r="M39" s="49">
        <f>IF(VLOOKUP($B39,'[2]AA Comparison'!$C$1:$R$65536,7)="","",VLOOKUP($B39,'[2]AA Comparison'!$C$1:$R$65536,7,FALSE))</f>
        <v>0.1</v>
      </c>
      <c r="N39" s="49">
        <f>IF(VLOOKUP($B39,'[2]AA Comparison'!$C$1:$R$65536,14)="","",VLOOKUP($B39,'[2]AA Comparison'!$C$1:$R$65536,14,FALSE))</f>
        <v>0.35</v>
      </c>
      <c r="O39" s="49">
        <f>IF(VLOOKUP($B39,'[2]AA Comparison'!$C$1:$R$65536,8)="","",VLOOKUP($B39,'[2]AA Comparison'!$C$1:$R$65536,8,FALSE))</f>
        <v>0</v>
      </c>
      <c r="P39" s="49">
        <f>IF(VLOOKUP($B39,'[2]AA Comparison'!$C$1:$R$65536,15)="","",VLOOKUP($B39,'[2]AA Comparison'!$C$1:$R$65536,15,FALSE))</f>
        <v>0.2</v>
      </c>
      <c r="Q39" s="49">
        <f>IF(VLOOKUP($B39,'[2]AA Comparison'!$C$1:$R$65536,9)="","",VLOOKUP($B39,'[2]AA Comparison'!$C$1:$R$65536,9,FALSE))</f>
        <v>0</v>
      </c>
      <c r="R39" s="49">
        <f>IF(VLOOKUP($B39,'[2]AA Comparison'!$C$1:$R$65536,16)="","",VLOOKUP($B39,'[2]AA Comparison'!$C$1:$R$65536,16,FALSE))</f>
        <v>0.3</v>
      </c>
      <c r="S39" s="13">
        <f>VLOOKUP(B39,'[1]BuySell Data'!$A:$E,5,FALSE)</f>
        <v>3.4999999999999996E-3</v>
      </c>
      <c r="T39" s="30" t="str">
        <f>VLOOKUP(B39,'[1]Investment Managers'!$A:$B,2,FALSE)</f>
        <v>Russell Investment Management Limited</v>
      </c>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row>
    <row r="40" spans="1:244" s="3" customFormat="1" ht="13" x14ac:dyDescent="0.3">
      <c r="A40" s="118" t="s">
        <v>1274</v>
      </c>
      <c r="B40" s="39" t="s">
        <v>1273</v>
      </c>
      <c r="C40" s="52" t="s">
        <v>874</v>
      </c>
      <c r="D40" s="50">
        <f>VLOOKUP(B40,'[1]ICR Data'!$A:$E,5,FALSE)</f>
        <v>8.2000000000000007E-3</v>
      </c>
      <c r="E40" s="179">
        <f>IF(VLOOKUP($B40,'[2]AA Comparison'!$C$1:$R$65536,3)="","",VLOOKUP($B40,'[2]AA Comparison'!$C$1:$R$65536,3,FALSE))</f>
        <v>0.2</v>
      </c>
      <c r="F40" s="179">
        <f>IF(VLOOKUP($B40,'[2]AA Comparison'!$C$1:$R$65536,10)="","",VLOOKUP($B40,'[2]AA Comparison'!$C$1:$R$65536,10,FALSE))</f>
        <v>0.7</v>
      </c>
      <c r="G40" s="179">
        <f>IF(VLOOKUP($B40,'[2]AA Comparison'!$C$1:$R$65536,4)="","",VLOOKUP($B40,'[2]AA Comparison'!$C$1:$R$65536,4,FALSE))</f>
        <v>0.2</v>
      </c>
      <c r="H40" s="179">
        <f>IF(VLOOKUP($B40,'[2]AA Comparison'!$C$1:$R$65536,11)="","",VLOOKUP($B40,'[2]AA Comparison'!$C$1:$R$65536,11,FALSE))</f>
        <v>0.7</v>
      </c>
      <c r="I40" s="179">
        <f>IF(VLOOKUP($B40,'[2]AA Comparison'!$C$1:$R$65536,5)="","",VLOOKUP($B40,'[2]AA Comparison'!$C$1:$R$65536,5,FALSE))</f>
        <v>0.2</v>
      </c>
      <c r="J40" s="179">
        <f>IF(VLOOKUP($B40,'[2]AA Comparison'!$C$1:$R$65536,12)="","",VLOOKUP($B40,'[2]AA Comparison'!$C$1:$R$65536,12,FALSE))</f>
        <v>0.7</v>
      </c>
      <c r="K40" s="49">
        <f>IF(VLOOKUP($B40,'[2]AA Comparison'!$C$1:$R$65536,6)="","",VLOOKUP($B40,'[2]AA Comparison'!$C$1:$R$65536,6,FALSE))</f>
        <v>0.1</v>
      </c>
      <c r="L40" s="49">
        <f>IF(VLOOKUP($B40,'[2]AA Comparison'!$C$1:$R$65536,13)="","",VLOOKUP($B40,'[2]AA Comparison'!$C$1:$R$65536,13,FALSE))</f>
        <v>0.35</v>
      </c>
      <c r="M40" s="49">
        <f>IF(VLOOKUP($B40,'[2]AA Comparison'!$C$1:$R$65536,7)="","",VLOOKUP($B40,'[2]AA Comparison'!$C$1:$R$65536,7,FALSE))</f>
        <v>0.1</v>
      </c>
      <c r="N40" s="49">
        <f>IF(VLOOKUP($B40,'[2]AA Comparison'!$C$1:$R$65536,14)="","",VLOOKUP($B40,'[2]AA Comparison'!$C$1:$R$65536,14,FALSE))</f>
        <v>0.35</v>
      </c>
      <c r="O40" s="49">
        <f>IF(VLOOKUP($B40,'[2]AA Comparison'!$C$1:$R$65536,8)="","",VLOOKUP($B40,'[2]AA Comparison'!$C$1:$R$65536,8,FALSE))</f>
        <v>0</v>
      </c>
      <c r="P40" s="49">
        <f>IF(VLOOKUP($B40,'[2]AA Comparison'!$C$1:$R$65536,15)="","",VLOOKUP($B40,'[2]AA Comparison'!$C$1:$R$65536,15,FALSE))</f>
        <v>0.2</v>
      </c>
      <c r="Q40" s="49">
        <f>IF(VLOOKUP($B40,'[2]AA Comparison'!$C$1:$R$65536,9)="","",VLOOKUP($B40,'[2]AA Comparison'!$C$1:$R$65536,9,FALSE))</f>
        <v>0</v>
      </c>
      <c r="R40" s="49">
        <f>IF(VLOOKUP($B40,'[2]AA Comparison'!$C$1:$R$65536,16)="","",VLOOKUP($B40,'[2]AA Comparison'!$C$1:$R$65536,16,FALSE))</f>
        <v>0.3</v>
      </c>
      <c r="S40" s="13">
        <f>VLOOKUP(B40,'[1]BuySell Data'!$A:$E,5,FALSE)</f>
        <v>3.4999999999999996E-3</v>
      </c>
      <c r="T40" s="30" t="str">
        <f>VLOOKUP(B40,'[1]Investment Managers'!$A:$B,2,FALSE)</f>
        <v>Russell Investment Management Limited</v>
      </c>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row>
    <row r="41" spans="1:244" x14ac:dyDescent="0.25">
      <c r="A41" s="180" t="s">
        <v>337</v>
      </c>
      <c r="B41" s="50" t="s">
        <v>338</v>
      </c>
      <c r="C41" s="52" t="s">
        <v>874</v>
      </c>
      <c r="D41" s="50">
        <f>VLOOKUP(B41,'[1]ICR Data'!$A:$E,5,FALSE)</f>
        <v>3.7000000000000002E-3</v>
      </c>
      <c r="E41" s="179">
        <f>IF(VLOOKUP($B41,'[2]AA Comparison'!$C$1:$R$65536,3)="","",VLOOKUP($B41,'[2]AA Comparison'!$C$1:$R$65536,3,FALSE))</f>
        <v>0</v>
      </c>
      <c r="F41" s="179">
        <f>IF(VLOOKUP($B41,'[2]AA Comparison'!$C$1:$R$65536,10)="","",VLOOKUP($B41,'[2]AA Comparison'!$C$1:$R$65536,10,FALSE))</f>
        <v>0.3</v>
      </c>
      <c r="G41" s="179">
        <f>IF(VLOOKUP($B41,'[2]AA Comparison'!$C$1:$R$65536,4)="","",VLOOKUP($B41,'[2]AA Comparison'!$C$1:$R$65536,4,FALSE))</f>
        <v>0</v>
      </c>
      <c r="H41" s="179">
        <f>IF(VLOOKUP($B41,'[2]AA Comparison'!$C$1:$R$65536,11)="","",VLOOKUP($B41,'[2]AA Comparison'!$C$1:$R$65536,11,FALSE))</f>
        <v>0.75</v>
      </c>
      <c r="I41" s="179">
        <f>IF(VLOOKUP($B41,'[2]AA Comparison'!$C$1:$R$65536,5)="","",VLOOKUP($B41,'[2]AA Comparison'!$C$1:$R$65536,5,FALSE))</f>
        <v>0</v>
      </c>
      <c r="J41" s="179">
        <f>IF(VLOOKUP($B41,'[2]AA Comparison'!$C$1:$R$65536,12)="","",VLOOKUP($B41,'[2]AA Comparison'!$C$1:$R$65536,12,FALSE))</f>
        <v>0.75</v>
      </c>
      <c r="K41" s="49">
        <f>IF(VLOOKUP($B41,'[2]AA Comparison'!$C$1:$R$65536,6)="","",VLOOKUP($B41,'[2]AA Comparison'!$C$1:$R$65536,6,FALSE))</f>
        <v>0.08</v>
      </c>
      <c r="L41" s="49">
        <f>IF(VLOOKUP($B41,'[2]AA Comparison'!$C$1:$R$65536,13)="","",VLOOKUP($B41,'[2]AA Comparison'!$C$1:$R$65536,13,FALSE))</f>
        <v>0.45</v>
      </c>
      <c r="M41" s="49">
        <f>IF(VLOOKUP($B41,'[2]AA Comparison'!$C$1:$R$65536,7)="","",VLOOKUP($B41,'[2]AA Comparison'!$C$1:$R$65536,7,FALSE))</f>
        <v>0.08</v>
      </c>
      <c r="N41" s="49">
        <f>IF(VLOOKUP($B41,'[2]AA Comparison'!$C$1:$R$65536,14)="","",VLOOKUP($B41,'[2]AA Comparison'!$C$1:$R$65536,14,FALSE))</f>
        <v>0.6</v>
      </c>
      <c r="O41" s="49">
        <f>IF(VLOOKUP($B41,'[2]AA Comparison'!$C$1:$R$65536,8)="","",VLOOKUP($B41,'[2]AA Comparison'!$C$1:$R$65536,8,FALSE))</f>
        <v>0</v>
      </c>
      <c r="P41" s="49">
        <f>IF(VLOOKUP($B41,'[2]AA Comparison'!$C$1:$R$65536,15)="","",VLOOKUP($B41,'[2]AA Comparison'!$C$1:$R$65536,15,FALSE))</f>
        <v>0.13</v>
      </c>
      <c r="Q41" s="49">
        <f>IF(VLOOKUP($B41,'[2]AA Comparison'!$C$1:$R$65536,9)="","",VLOOKUP($B41,'[2]AA Comparison'!$C$1:$R$65536,9,FALSE))</f>
        <v>0</v>
      </c>
      <c r="R41" s="49">
        <f>IF(VLOOKUP($B41,'[2]AA Comparison'!$C$1:$R$65536,16)="","",VLOOKUP($B41,'[2]AA Comparison'!$C$1:$R$65536,16,FALSE))</f>
        <v>0</v>
      </c>
      <c r="S41" s="13">
        <f>VLOOKUP(B41,'[1]BuySell Data'!$A:$E,5,FALSE)</f>
        <v>2E-3</v>
      </c>
      <c r="T41" s="30" t="str">
        <f>VLOOKUP(B41,'[1]Investment Managers'!$A:$B,2,FALSE)</f>
        <v>UBS Asset Management (Australia) Ltd</v>
      </c>
      <c r="U41" s="39"/>
    </row>
    <row r="42" spans="1:244" s="11" customFormat="1" x14ac:dyDescent="0.25">
      <c r="A42" s="118" t="s">
        <v>187</v>
      </c>
      <c r="B42" s="50" t="s">
        <v>188</v>
      </c>
      <c r="C42" s="52" t="s">
        <v>874</v>
      </c>
      <c r="D42" s="50">
        <f>VLOOKUP(B42,'[1]ICR Data'!$A:$E,5,FALSE)</f>
        <v>2.8999999999999998E-3</v>
      </c>
      <c r="E42" s="179">
        <f>IF(VLOOKUP($B42,'[2]AA Comparison'!$C$1:$R$65536,3)="","",VLOOKUP($B42,'[2]AA Comparison'!$C$1:$R$65536,3,FALSE))</f>
        <v>0</v>
      </c>
      <c r="F42" s="179">
        <f>IF(VLOOKUP($B42,'[2]AA Comparison'!$C$1:$R$65536,10)="","",VLOOKUP($B42,'[2]AA Comparison'!$C$1:$R$65536,10,FALSE))</f>
        <v>0</v>
      </c>
      <c r="G42" s="179">
        <f>IF(VLOOKUP($B42,'[2]AA Comparison'!$C$1:$R$65536,4)="","",VLOOKUP($B42,'[2]AA Comparison'!$C$1:$R$65536,4,FALSE))</f>
        <v>0.13</v>
      </c>
      <c r="H42" s="179">
        <f>IF(VLOOKUP($B42,'[2]AA Comparison'!$C$1:$R$65536,11)="","",VLOOKUP($B42,'[2]AA Comparison'!$C$1:$R$65536,11,FALSE))</f>
        <v>0.17</v>
      </c>
      <c r="I42" s="179">
        <f>IF(VLOOKUP($B42,'[2]AA Comparison'!$C$1:$R$65536,5)="","",VLOOKUP($B42,'[2]AA Comparison'!$C$1:$R$65536,5,FALSE))</f>
        <v>0.33</v>
      </c>
      <c r="J42" s="179">
        <f>IF(VLOOKUP($B42,'[2]AA Comparison'!$C$1:$R$65536,12)="","",VLOOKUP($B42,'[2]AA Comparison'!$C$1:$R$65536,12,FALSE))</f>
        <v>0.37</v>
      </c>
      <c r="K42" s="49">
        <f>IF(VLOOKUP($B42,'[2]AA Comparison'!$C$1:$R$65536,6)="","",VLOOKUP($B42,'[2]AA Comparison'!$C$1:$R$65536,6,FALSE))</f>
        <v>0.18</v>
      </c>
      <c r="L42" s="49">
        <f>IF(VLOOKUP($B42,'[2]AA Comparison'!$C$1:$R$65536,13)="","",VLOOKUP($B42,'[2]AA Comparison'!$C$1:$R$65536,13,FALSE))</f>
        <v>0.22</v>
      </c>
      <c r="M42" s="49">
        <f>IF(VLOOKUP($B42,'[2]AA Comparison'!$C$1:$R$65536,7)="","",VLOOKUP($B42,'[2]AA Comparison'!$C$1:$R$65536,7,FALSE))</f>
        <v>0.01</v>
      </c>
      <c r="N42" s="49">
        <f>IF(VLOOKUP($B42,'[2]AA Comparison'!$C$1:$R$65536,14)="","",VLOOKUP($B42,'[2]AA Comparison'!$C$1:$R$65536,14,FALSE))</f>
        <v>0.16500000000000001</v>
      </c>
      <c r="O42" s="49">
        <f>IF(VLOOKUP($B42,'[2]AA Comparison'!$C$1:$R$65536,8)="","",VLOOKUP($B42,'[2]AA Comparison'!$C$1:$R$65536,8,FALSE))</f>
        <v>0</v>
      </c>
      <c r="P42" s="49">
        <f>IF(VLOOKUP($B42,'[2]AA Comparison'!$C$1:$R$65536,15)="","",VLOOKUP($B42,'[2]AA Comparison'!$C$1:$R$65536,15,FALSE))</f>
        <v>0</v>
      </c>
      <c r="Q42" s="49">
        <f>IF(VLOOKUP($B42,'[2]AA Comparison'!$C$1:$R$65536,9)="","",VLOOKUP($B42,'[2]AA Comparison'!$C$1:$R$65536,9,FALSE))</f>
        <v>0</v>
      </c>
      <c r="R42" s="49">
        <f>IF(VLOOKUP($B42,'[2]AA Comparison'!$C$1:$R$65536,16)="","",VLOOKUP($B42,'[2]AA Comparison'!$C$1:$R$65536,16,FALSE))</f>
        <v>0</v>
      </c>
      <c r="S42" s="13">
        <f>VLOOKUP(B42,'[1]BuySell Data'!$A:$E,5,FALSE)</f>
        <v>2E-3</v>
      </c>
      <c r="T42" s="30" t="str">
        <f>VLOOKUP(B42,'[1]Investment Managers'!$A:$B,2,FALSE)</f>
        <v>OnePath Funds Management Limited</v>
      </c>
      <c r="U42" s="39"/>
      <c r="V42" s="37"/>
      <c r="W42" s="37"/>
      <c r="X42" s="37"/>
      <c r="Y42" s="37"/>
      <c r="Z42" s="37"/>
      <c r="AA42" s="37"/>
      <c r="AB42" s="37"/>
      <c r="AC42" s="37"/>
    </row>
    <row r="43" spans="1:244" s="3" customFormat="1" ht="13" x14ac:dyDescent="0.3">
      <c r="A43" s="39"/>
      <c r="B43" s="39"/>
      <c r="C43" s="39"/>
      <c r="D43" s="50"/>
      <c r="E43" s="179"/>
      <c r="F43" s="179"/>
      <c r="G43" s="179"/>
      <c r="H43" s="179"/>
      <c r="I43" s="179"/>
      <c r="J43" s="179"/>
      <c r="K43" s="49"/>
      <c r="L43" s="49"/>
      <c r="M43" s="49"/>
      <c r="N43" s="49"/>
      <c r="O43" s="49"/>
      <c r="P43" s="49"/>
      <c r="Q43" s="49"/>
      <c r="R43" s="49"/>
      <c r="S43" s="13"/>
      <c r="T43" s="37"/>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row>
    <row r="44" spans="1:244" s="3" customFormat="1" ht="13" x14ac:dyDescent="0.3">
      <c r="A44" s="92"/>
      <c r="B44" s="92" t="s">
        <v>830</v>
      </c>
      <c r="C44" s="92"/>
      <c r="D44" s="18">
        <f>MIN(D29:D42)</f>
        <v>2.8999999999999998E-3</v>
      </c>
      <c r="E44" s="183" t="e">
        <f>MIN(E29:E42)</f>
        <v>#N/A</v>
      </c>
      <c r="F44" s="183"/>
      <c r="G44" s="183" t="e">
        <f>MIN(G29:G42)</f>
        <v>#N/A</v>
      </c>
      <c r="H44" s="183"/>
      <c r="I44" s="183" t="e">
        <f>MIN(I29:I42)</f>
        <v>#N/A</v>
      </c>
      <c r="J44" s="183"/>
      <c r="K44" s="48" t="e">
        <f>MIN(K29:K42)</f>
        <v>#N/A</v>
      </c>
      <c r="L44" s="48"/>
      <c r="M44" s="48" t="e">
        <f>MIN(M29:M42)</f>
        <v>#N/A</v>
      </c>
      <c r="N44" s="48"/>
      <c r="O44" s="48" t="e">
        <f>MIN(O29:O42)</f>
        <v>#N/A</v>
      </c>
      <c r="P44" s="48"/>
      <c r="Q44" s="48" t="e">
        <f>MIN(Q29:Q42)</f>
        <v>#N/A</v>
      </c>
      <c r="R44" s="48"/>
      <c r="S44" s="6">
        <f>MIN(S29:S42)</f>
        <v>0</v>
      </c>
      <c r="T44" s="37"/>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row>
    <row r="45" spans="1:244" s="3" customFormat="1" ht="13" x14ac:dyDescent="0.3">
      <c r="A45" s="92"/>
      <c r="B45" s="92" t="s">
        <v>831</v>
      </c>
      <c r="C45" s="92"/>
      <c r="D45" s="18">
        <f>MAX(D29:D42)</f>
        <v>1.3599999999999999E-2</v>
      </c>
      <c r="E45" s="183"/>
      <c r="F45" s="51" t="e">
        <f>MAX(F29:F42)</f>
        <v>#N/A</v>
      </c>
      <c r="G45" s="183"/>
      <c r="H45" s="51" t="e">
        <f>MAX(H29:H42)</f>
        <v>#N/A</v>
      </c>
      <c r="I45" s="183"/>
      <c r="J45" s="51" t="e">
        <f>MAX(J29:J42)</f>
        <v>#N/A</v>
      </c>
      <c r="K45" s="48"/>
      <c r="L45" s="51" t="e">
        <f>MAX(L29:L42)</f>
        <v>#N/A</v>
      </c>
      <c r="M45" s="48"/>
      <c r="N45" s="51" t="e">
        <f>MAX(N29:N42)</f>
        <v>#N/A</v>
      </c>
      <c r="O45" s="48"/>
      <c r="P45" s="51" t="e">
        <f>MAX(P29:P42)</f>
        <v>#N/A</v>
      </c>
      <c r="Q45" s="48"/>
      <c r="R45" s="51" t="e">
        <f>MAX(R29:R42)</f>
        <v>#N/A</v>
      </c>
      <c r="S45" s="6">
        <f>MAX(S29:S42)</f>
        <v>6.0000000000000001E-3</v>
      </c>
      <c r="T45" s="37"/>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row>
    <row r="46" spans="1:244" s="3" customFormat="1" ht="13" x14ac:dyDescent="0.3">
      <c r="A46" s="181" t="s">
        <v>202</v>
      </c>
      <c r="B46" s="50"/>
      <c r="C46" s="50"/>
      <c r="D46" s="50"/>
      <c r="E46" s="179"/>
      <c r="F46" s="179"/>
      <c r="G46" s="179"/>
      <c r="H46" s="179"/>
      <c r="I46" s="179"/>
      <c r="J46" s="179"/>
      <c r="K46" s="49"/>
      <c r="L46" s="49"/>
      <c r="M46" s="49"/>
      <c r="N46" s="49"/>
      <c r="O46" s="49"/>
      <c r="P46" s="49"/>
      <c r="Q46" s="49"/>
      <c r="R46" s="49"/>
      <c r="S46" s="13"/>
      <c r="T46" s="37"/>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row>
    <row r="47" spans="1:244" s="37" customFormat="1" x14ac:dyDescent="0.25">
      <c r="A47" s="185" t="s">
        <v>884</v>
      </c>
      <c r="B47" s="186" t="s">
        <v>851</v>
      </c>
      <c r="C47" s="52" t="s">
        <v>874</v>
      </c>
      <c r="D47" s="50">
        <f>VLOOKUP(B47,'[1]ICR Data'!$A:$E,5,FALSE)</f>
        <v>4.0999999999999995E-3</v>
      </c>
      <c r="E47" s="179">
        <f>IF(VLOOKUP($B47,'[2]AA Comparison'!$C$1:$R$65536,3)="","",VLOOKUP($B47,'[2]AA Comparison'!$C$1:$R$65536,3,FALSE))</f>
        <v>0</v>
      </c>
      <c r="F47" s="179">
        <f>IF(VLOOKUP($B47,'[2]AA Comparison'!$C$1:$R$65536,10)="","",VLOOKUP($B47,'[2]AA Comparison'!$C$1:$R$65536,10,FALSE))</f>
        <v>0.1</v>
      </c>
      <c r="G47" s="179">
        <f>IF(VLOOKUP($B47,'[2]AA Comparison'!$C$1:$R$65536,4)="","",VLOOKUP($B47,'[2]AA Comparison'!$C$1:$R$65536,4,FALSE))</f>
        <v>0.2</v>
      </c>
      <c r="H47" s="179">
        <f>IF(VLOOKUP($B47,'[2]AA Comparison'!$C$1:$R$65536,11)="","",VLOOKUP($B47,'[2]AA Comparison'!$C$1:$R$65536,11,FALSE))</f>
        <v>0.4</v>
      </c>
      <c r="I47" s="179">
        <f>IF(VLOOKUP($B47,'[2]AA Comparison'!$C$1:$R$65536,5)="","",VLOOKUP($B47,'[2]AA Comparison'!$C$1:$R$65536,5,FALSE))</f>
        <v>0.2</v>
      </c>
      <c r="J47" s="179">
        <f>IF(VLOOKUP($B47,'[2]AA Comparison'!$C$1:$R$65536,12)="","",VLOOKUP($B47,'[2]AA Comparison'!$C$1:$R$65536,12,FALSE))</f>
        <v>0.4</v>
      </c>
      <c r="K47" s="49">
        <f>IF(VLOOKUP($B47,'[2]AA Comparison'!$C$1:$R$65536,6)="","",VLOOKUP($B47,'[2]AA Comparison'!$C$1:$R$65536,6,FALSE))</f>
        <v>0.15</v>
      </c>
      <c r="L47" s="49">
        <f>IF(VLOOKUP($B47,'[2]AA Comparison'!$C$1:$R$65536,13)="","",VLOOKUP($B47,'[2]AA Comparison'!$C$1:$R$65536,13,FALSE))</f>
        <v>0.35</v>
      </c>
      <c r="M47" s="49">
        <f>IF(VLOOKUP($B47,'[2]AA Comparison'!$C$1:$R$65536,7)="","",VLOOKUP($B47,'[2]AA Comparison'!$C$1:$R$65536,7,FALSE))</f>
        <v>0</v>
      </c>
      <c r="N47" s="49">
        <f>IF(VLOOKUP($B47,'[2]AA Comparison'!$C$1:$R$65536,14)="","",VLOOKUP($B47,'[2]AA Comparison'!$C$1:$R$65536,14,FALSE))</f>
        <v>0.5</v>
      </c>
      <c r="O47" s="49">
        <f>IF(VLOOKUP($B47,'[2]AA Comparison'!$C$1:$R$65536,8)="","",VLOOKUP($B47,'[2]AA Comparison'!$C$1:$R$65536,8,FALSE))</f>
        <v>0</v>
      </c>
      <c r="P47" s="49">
        <f>IF(VLOOKUP($B47,'[2]AA Comparison'!$C$1:$R$65536,15)="","",VLOOKUP($B47,'[2]AA Comparison'!$C$1:$R$65536,15,FALSE))</f>
        <v>0.15</v>
      </c>
      <c r="Q47" s="49">
        <f>IF(VLOOKUP($B47,'[2]AA Comparison'!$C$1:$R$65536,9)="","",VLOOKUP($B47,'[2]AA Comparison'!$C$1:$R$65536,9,FALSE))</f>
        <v>0</v>
      </c>
      <c r="R47" s="49">
        <f>IF(VLOOKUP($B47,'[2]AA Comparison'!$C$1:$R$65536,16)="","",VLOOKUP($B47,'[2]AA Comparison'!$C$1:$R$65536,16,FALSE))</f>
        <v>0</v>
      </c>
      <c r="S47" s="13">
        <f>VLOOKUP(B47,'[1]BuySell Data'!$A:$E,5,FALSE)</f>
        <v>2E-3</v>
      </c>
      <c r="T47" s="30" t="str">
        <f>VLOOKUP(B47,'[1]Investment Managers'!$A:$B,2,FALSE)</f>
        <v>DFA Australia Limited</v>
      </c>
    </row>
    <row r="48" spans="1:244" s="3" customFormat="1" ht="13" x14ac:dyDescent="0.3">
      <c r="A48" s="180" t="s">
        <v>1038</v>
      </c>
      <c r="B48" s="39" t="s">
        <v>20</v>
      </c>
      <c r="C48" s="52" t="s">
        <v>874</v>
      </c>
      <c r="D48" s="50">
        <f>VLOOKUP(B48,'[1]ICR Data'!$A:$E,5,FALSE)</f>
        <v>1.1599999999999999E-2</v>
      </c>
      <c r="E48" s="179">
        <f>IF(VLOOKUP($B48,'[2]AA Comparison'!$C$1:$R$65536,3)="","",VLOOKUP($B48,'[2]AA Comparison'!$C$1:$R$65536,3,FALSE))</f>
        <v>0</v>
      </c>
      <c r="F48" s="179">
        <f>IF(VLOOKUP($B48,'[2]AA Comparison'!$C$1:$R$65536,10)="","",VLOOKUP($B48,'[2]AA Comparison'!$C$1:$R$65536,10,FALSE))</f>
        <v>0.2</v>
      </c>
      <c r="G48" s="179">
        <f>IF(VLOOKUP($B48,'[2]AA Comparison'!$C$1:$R$65536,4)="","",VLOOKUP($B48,'[2]AA Comparison'!$C$1:$R$65536,4,FALSE))</f>
        <v>0.1</v>
      </c>
      <c r="H48" s="179">
        <f>IF(VLOOKUP($B48,'[2]AA Comparison'!$C$1:$R$65536,11)="","",VLOOKUP($B48,'[2]AA Comparison'!$C$1:$R$65536,11,FALSE))</f>
        <v>0.35</v>
      </c>
      <c r="I48" s="179">
        <f>IF(VLOOKUP($B48,'[2]AA Comparison'!$C$1:$R$65536,5)="","",VLOOKUP($B48,'[2]AA Comparison'!$C$1:$R$65536,5,FALSE))</f>
        <v>0</v>
      </c>
      <c r="J48" s="179">
        <f>IF(VLOOKUP($B48,'[2]AA Comparison'!$C$1:$R$65536,12)="","",VLOOKUP($B48,'[2]AA Comparison'!$C$1:$R$65536,12,FALSE))</f>
        <v>0.2</v>
      </c>
      <c r="K48" s="49">
        <f>IF(VLOOKUP($B48,'[2]AA Comparison'!$C$1:$R$65536,6)="","",VLOOKUP($B48,'[2]AA Comparison'!$C$1:$R$65536,6,FALSE))</f>
        <v>0.25</v>
      </c>
      <c r="L48" s="49">
        <f>IF(VLOOKUP($B48,'[2]AA Comparison'!$C$1:$R$65536,13)="","",VLOOKUP($B48,'[2]AA Comparison'!$C$1:$R$65536,13,FALSE))</f>
        <v>0.5</v>
      </c>
      <c r="M48" s="49">
        <f>IF(VLOOKUP($B48,'[2]AA Comparison'!$C$1:$R$65536,7)="","",VLOOKUP($B48,'[2]AA Comparison'!$C$1:$R$65536,7,FALSE))</f>
        <v>0.15</v>
      </c>
      <c r="N48" s="49">
        <f>IF(VLOOKUP($B48,'[2]AA Comparison'!$C$1:$R$65536,14)="","",VLOOKUP($B48,'[2]AA Comparison'!$C$1:$R$65536,14,FALSE))</f>
        <v>0.4</v>
      </c>
      <c r="O48" s="49">
        <f>IF(VLOOKUP($B48,'[2]AA Comparison'!$C$1:$R$65536,8)="","",VLOOKUP($B48,'[2]AA Comparison'!$C$1:$R$65536,8,FALSE))</f>
        <v>0</v>
      </c>
      <c r="P48" s="49">
        <f>IF(VLOOKUP($B48,'[2]AA Comparison'!$C$1:$R$65536,15)="","",VLOOKUP($B48,'[2]AA Comparison'!$C$1:$R$65536,15,FALSE))</f>
        <v>0.15</v>
      </c>
      <c r="Q48" s="49">
        <f>IF(VLOOKUP($B48,'[2]AA Comparison'!$C$1:$R$65536,9)="","",VLOOKUP($B48,'[2]AA Comparison'!$C$1:$R$65536,9,FALSE))</f>
        <v>0</v>
      </c>
      <c r="R48" s="49">
        <f>IF(VLOOKUP($B48,'[2]AA Comparison'!$C$1:$R$65536,16)="","",VLOOKUP($B48,'[2]AA Comparison'!$C$1:$R$65536,16,FALSE))</f>
        <v>0.1</v>
      </c>
      <c r="S48" s="13">
        <f>VLOOKUP(B48,'[1]BuySell Data'!$A:$E,5,FALSE)</f>
        <v>1.4E-3</v>
      </c>
      <c r="T48" s="30" t="str">
        <f>VLOOKUP(B48,'[1]Investment Managers'!$A:$B,2,FALSE)</f>
        <v>Aberdeen Asset Management (Part of Aberdeen Standard Investments)</v>
      </c>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row>
    <row r="49" spans="1:244" s="37" customFormat="1" x14ac:dyDescent="0.25">
      <c r="A49" s="118" t="s">
        <v>1161</v>
      </c>
      <c r="B49" s="50" t="s">
        <v>83</v>
      </c>
      <c r="C49" s="52" t="s">
        <v>874</v>
      </c>
      <c r="D49" s="50">
        <f>VLOOKUP(B49,'[1]ICR Data'!$A:$E,5,FALSE)</f>
        <v>8.1000000000000013E-3</v>
      </c>
      <c r="E49" s="179">
        <f>IF(VLOOKUP($B49,'[2]AA Comparison'!$C$1:$R$65536,3)="","",VLOOKUP($B49,'[2]AA Comparison'!$C$1:$R$65536,3,FALSE))</f>
        <v>0</v>
      </c>
      <c r="F49" s="179">
        <f>IF(VLOOKUP($B49,'[2]AA Comparison'!$C$1:$R$65536,10)="","",VLOOKUP($B49,'[2]AA Comparison'!$C$1:$R$65536,10,FALSE))</f>
        <v>0.2</v>
      </c>
      <c r="G49" s="179">
        <f>IF(VLOOKUP($B49,'[2]AA Comparison'!$C$1:$R$65536,4)="","",VLOOKUP($B49,'[2]AA Comparison'!$C$1:$R$65536,4,FALSE))</f>
        <v>0.1</v>
      </c>
      <c r="H49" s="179">
        <f>IF(VLOOKUP($B49,'[2]AA Comparison'!$C$1:$R$65536,11)="","",VLOOKUP($B49,'[2]AA Comparison'!$C$1:$R$65536,11,FALSE))</f>
        <v>0.25</v>
      </c>
      <c r="I49" s="179">
        <f>IF(VLOOKUP($B49,'[2]AA Comparison'!$C$1:$R$65536,5)="","",VLOOKUP($B49,'[2]AA Comparison'!$C$1:$R$65536,5,FALSE))</f>
        <v>0</v>
      </c>
      <c r="J49" s="179">
        <f>IF(VLOOKUP($B49,'[2]AA Comparison'!$C$1:$R$65536,12)="","",VLOOKUP($B49,'[2]AA Comparison'!$C$1:$R$65536,12,FALSE))</f>
        <v>0.2</v>
      </c>
      <c r="K49" s="49">
        <f>IF(VLOOKUP($B49,'[2]AA Comparison'!$C$1:$R$65536,6)="","",VLOOKUP($B49,'[2]AA Comparison'!$C$1:$R$65536,6,FALSE))</f>
        <v>0.25</v>
      </c>
      <c r="L49" s="49">
        <f>IF(VLOOKUP($B49,'[2]AA Comparison'!$C$1:$R$65536,13)="","",VLOOKUP($B49,'[2]AA Comparison'!$C$1:$R$65536,13,FALSE))</f>
        <v>0.45</v>
      </c>
      <c r="M49" s="49">
        <f>IF(VLOOKUP($B49,'[2]AA Comparison'!$C$1:$R$65536,7)="","",VLOOKUP($B49,'[2]AA Comparison'!$C$1:$R$65536,7,FALSE))</f>
        <v>0.1</v>
      </c>
      <c r="N49" s="49">
        <f>IF(VLOOKUP($B49,'[2]AA Comparison'!$C$1:$R$65536,14)="","",VLOOKUP($B49,'[2]AA Comparison'!$C$1:$R$65536,14,FALSE))</f>
        <v>0.35</v>
      </c>
      <c r="O49" s="49">
        <f>IF(VLOOKUP($B49,'[2]AA Comparison'!$C$1:$R$65536,8)="","",VLOOKUP($B49,'[2]AA Comparison'!$C$1:$R$65536,8,FALSE))</f>
        <v>0</v>
      </c>
      <c r="P49" s="49">
        <f>IF(VLOOKUP($B49,'[2]AA Comparison'!$C$1:$R$65536,15)="","",VLOOKUP($B49,'[2]AA Comparison'!$C$1:$R$65536,15,FALSE))</f>
        <v>0.1</v>
      </c>
      <c r="Q49" s="49">
        <f>IF(VLOOKUP($B49,'[2]AA Comparison'!$C$1:$R$65536,9)="","",VLOOKUP($B49,'[2]AA Comparison'!$C$1:$R$65536,9,FALSE))</f>
        <v>0</v>
      </c>
      <c r="R49" s="49">
        <f>IF(VLOOKUP($B49,'[2]AA Comparison'!$C$1:$R$65536,16)="","",VLOOKUP($B49,'[2]AA Comparison'!$C$1:$R$65536,16,FALSE))</f>
        <v>0.1</v>
      </c>
      <c r="S49" s="13">
        <f>VLOOKUP(B49,'[1]BuySell Data'!$A:$E,5,FALSE)</f>
        <v>2E-3</v>
      </c>
      <c r="T49" s="30" t="str">
        <f>VLOOKUP(B49,'[1]Investment Managers'!$A:$B,2,FALSE)</f>
        <v>BlackRock Asset Management Australia Ltd</v>
      </c>
    </row>
    <row r="50" spans="1:244" x14ac:dyDescent="0.25">
      <c r="A50" s="119" t="s">
        <v>954</v>
      </c>
      <c r="B50" s="91" t="s">
        <v>939</v>
      </c>
      <c r="C50" s="93" t="s">
        <v>874</v>
      </c>
      <c r="D50" s="50">
        <f>VLOOKUP(B50,'[1]ICR Data'!$A:$E,5,FALSE)</f>
        <v>3.7799999999999999E-3</v>
      </c>
      <c r="E50" s="179">
        <f>IF(VLOOKUP($B50,'[2]AA Comparison'!$C$1:$R$65536,3)="","",VLOOKUP($B50,'[2]AA Comparison'!$C$1:$R$65536,3,FALSE))</f>
        <v>0</v>
      </c>
      <c r="F50" s="179">
        <f>IF(VLOOKUP($B50,'[2]AA Comparison'!$C$1:$R$65536,10)="","",VLOOKUP($B50,'[2]AA Comparison'!$C$1:$R$65536,10,FALSE))</f>
        <v>0.1</v>
      </c>
      <c r="G50" s="179">
        <f>IF(VLOOKUP($B50,'[2]AA Comparison'!$C$1:$R$65536,4)="","",VLOOKUP($B50,'[2]AA Comparison'!$C$1:$R$65536,4,FALSE))</f>
        <v>7.0000000000000007E-2</v>
      </c>
      <c r="H50" s="179">
        <f>IF(VLOOKUP($B50,'[2]AA Comparison'!$C$1:$R$65536,11)="","",VLOOKUP($B50,'[2]AA Comparison'!$C$1:$R$65536,11,FALSE))</f>
        <v>0.28000000000000003</v>
      </c>
      <c r="I50" s="179">
        <f>IF(VLOOKUP($B50,'[2]AA Comparison'!$C$1:$R$65536,5)="","",VLOOKUP($B50,'[2]AA Comparison'!$C$1:$R$65536,5,FALSE))</f>
        <v>0</v>
      </c>
      <c r="J50" s="179">
        <f>IF(VLOOKUP($B50,'[2]AA Comparison'!$C$1:$R$65536,12)="","",VLOOKUP($B50,'[2]AA Comparison'!$C$1:$R$65536,12,FALSE))</f>
        <v>0.17</v>
      </c>
      <c r="K50" s="49">
        <f>IF(VLOOKUP($B50,'[2]AA Comparison'!$C$1:$R$65536,6)="","",VLOOKUP($B50,'[2]AA Comparison'!$C$1:$R$65536,6,FALSE))</f>
        <v>0.28999999999999998</v>
      </c>
      <c r="L50" s="49">
        <f>IF(VLOOKUP($B50,'[2]AA Comparison'!$C$1:$R$65536,13)="","",VLOOKUP($B50,'[2]AA Comparison'!$C$1:$R$65536,13,FALSE))</f>
        <v>0.49</v>
      </c>
      <c r="M50" s="49">
        <f>IF(VLOOKUP($B50,'[2]AA Comparison'!$C$1:$R$65536,7)="","",VLOOKUP($B50,'[2]AA Comparison'!$C$1:$R$65536,7,FALSE))</f>
        <v>0.22</v>
      </c>
      <c r="N50" s="49">
        <f>IF(VLOOKUP($B50,'[2]AA Comparison'!$C$1:$R$65536,14)="","",VLOOKUP($B50,'[2]AA Comparison'!$C$1:$R$65536,14,FALSE))</f>
        <v>0.42</v>
      </c>
      <c r="O50" s="49">
        <f>IF(VLOOKUP($B50,'[2]AA Comparison'!$C$1:$R$65536,8)="","",VLOOKUP($B50,'[2]AA Comparison'!$C$1:$R$65536,8,FALSE))</f>
        <v>0</v>
      </c>
      <c r="P50" s="49">
        <f>IF(VLOOKUP($B50,'[2]AA Comparison'!$C$1:$R$65536,15)="","",VLOOKUP($B50,'[2]AA Comparison'!$C$1:$R$65536,15,FALSE))</f>
        <v>0</v>
      </c>
      <c r="Q50" s="49">
        <f>IF(VLOOKUP($B50,'[2]AA Comparison'!$C$1:$R$65536,9)="","",VLOOKUP($B50,'[2]AA Comparison'!$C$1:$R$65536,9,FALSE))</f>
        <v>0</v>
      </c>
      <c r="R50" s="49">
        <f>IF(VLOOKUP($B50,'[2]AA Comparison'!$C$1:$R$65536,16)="","",VLOOKUP($B50,'[2]AA Comparison'!$C$1:$R$65536,16,FALSE))</f>
        <v>0</v>
      </c>
      <c r="S50" s="13" t="str">
        <f>VLOOKUP(B50,'[1]BuySell Data'!$A:$E,5,FALSE)</f>
        <v>n/a</v>
      </c>
      <c r="T50" s="30" t="str">
        <f>VLOOKUP(B50,'[1]Investment Managers'!$A:$B,2,FALSE)</f>
        <v>BlackRock Investment Mngt (Australia) Ltd</v>
      </c>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row>
    <row r="51" spans="1:244" x14ac:dyDescent="0.25">
      <c r="A51" s="14" t="s">
        <v>906</v>
      </c>
      <c r="B51" s="50" t="s">
        <v>22</v>
      </c>
      <c r="C51" s="52" t="s">
        <v>874</v>
      </c>
      <c r="D51" s="50">
        <f>VLOOKUP(B51,'[1]ICR Data'!$A:$E,5,FALSE)</f>
        <v>9.1999999999999998E-3</v>
      </c>
      <c r="E51" s="179">
        <f>IF(VLOOKUP($B51,'[2]AA Comparison'!$C$1:$R$65536,3)="","",VLOOKUP($B51,'[2]AA Comparison'!$C$1:$R$65536,3,FALSE))</f>
        <v>0</v>
      </c>
      <c r="F51" s="179">
        <f>IF(VLOOKUP($B51,'[2]AA Comparison'!$C$1:$R$65536,10)="","",VLOOKUP($B51,'[2]AA Comparison'!$C$1:$R$65536,10,FALSE))</f>
        <v>0.25</v>
      </c>
      <c r="G51" s="179">
        <f>IF(VLOOKUP($B51,'[2]AA Comparison'!$C$1:$R$65536,4)="","",VLOOKUP($B51,'[2]AA Comparison'!$C$1:$R$65536,4,FALSE))</f>
        <v>0</v>
      </c>
      <c r="H51" s="179">
        <f>IF(VLOOKUP($B51,'[2]AA Comparison'!$C$1:$R$65536,11)="","",VLOOKUP($B51,'[2]AA Comparison'!$C$1:$R$65536,11,FALSE))</f>
        <v>0.35</v>
      </c>
      <c r="I51" s="179">
        <f>IF(VLOOKUP($B51,'[2]AA Comparison'!$C$1:$R$65536,5)="","",VLOOKUP($B51,'[2]AA Comparison'!$C$1:$R$65536,5,FALSE))</f>
        <v>0</v>
      </c>
      <c r="J51" s="179">
        <f>IF(VLOOKUP($B51,'[2]AA Comparison'!$C$1:$R$65536,12)="","",VLOOKUP($B51,'[2]AA Comparison'!$C$1:$R$65536,12,FALSE))</f>
        <v>0.3</v>
      </c>
      <c r="K51" s="49">
        <f>IF(VLOOKUP($B51,'[2]AA Comparison'!$C$1:$R$65536,6)="","",VLOOKUP($B51,'[2]AA Comparison'!$C$1:$R$65536,6,FALSE))</f>
        <v>0.25</v>
      </c>
      <c r="L51" s="49">
        <f>IF(VLOOKUP($B51,'[2]AA Comparison'!$C$1:$R$65536,13)="","",VLOOKUP($B51,'[2]AA Comparison'!$C$1:$R$65536,13,FALSE))</f>
        <v>0.45</v>
      </c>
      <c r="M51" s="49">
        <f>IF(VLOOKUP($B51,'[2]AA Comparison'!$C$1:$R$65536,7)="","",VLOOKUP($B51,'[2]AA Comparison'!$C$1:$R$65536,7,FALSE))</f>
        <v>0.15</v>
      </c>
      <c r="N51" s="49">
        <f>IF(VLOOKUP($B51,'[2]AA Comparison'!$C$1:$R$65536,14)="","",VLOOKUP($B51,'[2]AA Comparison'!$C$1:$R$65536,14,FALSE))</f>
        <v>0.35</v>
      </c>
      <c r="O51" s="49">
        <f>IF(VLOOKUP($B51,'[2]AA Comparison'!$C$1:$R$65536,8)="","",VLOOKUP($B51,'[2]AA Comparison'!$C$1:$R$65536,8,FALSE))</f>
        <v>0</v>
      </c>
      <c r="P51" s="49">
        <f>IF(VLOOKUP($B51,'[2]AA Comparison'!$C$1:$R$65536,15)="","",VLOOKUP($B51,'[2]AA Comparison'!$C$1:$R$65536,15,FALSE))</f>
        <v>0.3</v>
      </c>
      <c r="Q51" s="49">
        <f>IF(VLOOKUP($B51,'[2]AA Comparison'!$C$1:$R$65536,9)="","",VLOOKUP($B51,'[2]AA Comparison'!$C$1:$R$65536,9,FALSE))</f>
        <v>0</v>
      </c>
      <c r="R51" s="49">
        <f>IF(VLOOKUP($B51,'[2]AA Comparison'!$C$1:$R$65536,16)="","",VLOOKUP($B51,'[2]AA Comparison'!$C$1:$R$65536,16,FALSE))</f>
        <v>0</v>
      </c>
      <c r="S51" s="13">
        <f>VLOOKUP(B51,'[1]BuySell Data'!$A:$E,5,FALSE)</f>
        <v>2.3999999999999998E-3</v>
      </c>
      <c r="T51" s="30" t="str">
        <f>VLOOKUP(B51,'[1]Investment Managers'!$A:$B,2,FALSE)</f>
        <v>BlackRock Asset Management Australia Ltd</v>
      </c>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row>
    <row r="52" spans="1:244" x14ac:dyDescent="0.25">
      <c r="A52" s="14" t="s">
        <v>390</v>
      </c>
      <c r="B52" s="19" t="s">
        <v>392</v>
      </c>
      <c r="C52" s="52" t="s">
        <v>874</v>
      </c>
      <c r="D52" s="50">
        <f>VLOOKUP(B52,'[1]ICR Data'!$A:$E,5,FALSE)</f>
        <v>1.0999999999999999E-2</v>
      </c>
      <c r="E52" s="179">
        <f>IF(VLOOKUP($B52,'[2]AA Comparison'!$C$1:$R$65536,3)="","",VLOOKUP($B52,'[2]AA Comparison'!$C$1:$R$65536,3,FALSE))</f>
        <v>0.03</v>
      </c>
      <c r="F52" s="179">
        <f>IF(VLOOKUP($B52,'[2]AA Comparison'!$C$1:$R$65536,10)="","",VLOOKUP($B52,'[2]AA Comparison'!$C$1:$R$65536,10,FALSE))</f>
        <v>0.05</v>
      </c>
      <c r="G52" s="179">
        <f>IF(VLOOKUP($B52,'[2]AA Comparison'!$C$1:$R$65536,4)="","",VLOOKUP($B52,'[2]AA Comparison'!$C$1:$R$65536,4,FALSE))</f>
        <v>0.09</v>
      </c>
      <c r="H52" s="179">
        <f>IF(VLOOKUP($B52,'[2]AA Comparison'!$C$1:$R$65536,11)="","",VLOOKUP($B52,'[2]AA Comparison'!$C$1:$R$65536,11,FALSE))</f>
        <v>0.17</v>
      </c>
      <c r="I52" s="179">
        <f>IF(VLOOKUP($B52,'[2]AA Comparison'!$C$1:$R$65536,5)="","",VLOOKUP($B52,'[2]AA Comparison'!$C$1:$R$65536,5,FALSE))</f>
        <v>0.05</v>
      </c>
      <c r="J52" s="179">
        <f>IF(VLOOKUP($B52,'[2]AA Comparison'!$C$1:$R$65536,12)="","",VLOOKUP($B52,'[2]AA Comparison'!$C$1:$R$65536,12,FALSE))</f>
        <v>0.17</v>
      </c>
      <c r="K52" s="49">
        <f>IF(VLOOKUP($B52,'[2]AA Comparison'!$C$1:$R$65536,6)="","",VLOOKUP($B52,'[2]AA Comparison'!$C$1:$R$65536,6,FALSE))</f>
        <v>0.36</v>
      </c>
      <c r="L52" s="49">
        <f>IF(VLOOKUP($B52,'[2]AA Comparison'!$C$1:$R$65536,13)="","",VLOOKUP($B52,'[2]AA Comparison'!$C$1:$R$65536,13,FALSE))</f>
        <v>0.38</v>
      </c>
      <c r="M52" s="49">
        <f>IF(VLOOKUP($B52,'[2]AA Comparison'!$C$1:$R$65536,7)="","",VLOOKUP($B52,'[2]AA Comparison'!$C$1:$R$65536,7,FALSE))</f>
        <v>0.31</v>
      </c>
      <c r="N52" s="49">
        <f>IF(VLOOKUP($B52,'[2]AA Comparison'!$C$1:$R$65536,14)="","",VLOOKUP($B52,'[2]AA Comparison'!$C$1:$R$65536,14,FALSE))</f>
        <v>0.33</v>
      </c>
      <c r="O52" s="49">
        <f>IF(VLOOKUP($B52,'[2]AA Comparison'!$C$1:$R$65536,8)="","",VLOOKUP($B52,'[2]AA Comparison'!$C$1:$R$65536,8,FALSE))</f>
        <v>0.1</v>
      </c>
      <c r="P52" s="49">
        <f>IF(VLOOKUP($B52,'[2]AA Comparison'!$C$1:$R$65536,15)="","",VLOOKUP($B52,'[2]AA Comparison'!$C$1:$R$65536,15,FALSE))</f>
        <v>0.15</v>
      </c>
      <c r="Q52" s="49">
        <f>IF(VLOOKUP($B52,'[2]AA Comparison'!$C$1:$R$65536,9)="","",VLOOKUP($B52,'[2]AA Comparison'!$C$1:$R$65536,9,FALSE))</f>
        <v>0</v>
      </c>
      <c r="R52" s="49">
        <f>IF(VLOOKUP($B52,'[2]AA Comparison'!$C$1:$R$65536,16)="","",VLOOKUP($B52,'[2]AA Comparison'!$C$1:$R$65536,16,FALSE))</f>
        <v>0</v>
      </c>
      <c r="S52" s="13">
        <f>VLOOKUP(B52,'[1]BuySell Data'!$A:$E,5,FALSE)</f>
        <v>3.0000000000000001E-3</v>
      </c>
      <c r="T52" s="30" t="str">
        <f>VLOOKUP(B52,'[1]Investment Managers'!$A:$B,2,FALSE)</f>
        <v>Colonial First State Investments Limited</v>
      </c>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row>
    <row r="53" spans="1:244" s="37" customFormat="1" x14ac:dyDescent="0.25">
      <c r="A53" s="35" t="s">
        <v>1228</v>
      </c>
      <c r="B53" s="52" t="s">
        <v>16</v>
      </c>
      <c r="C53" s="52" t="s">
        <v>874</v>
      </c>
      <c r="D53" s="50">
        <f>VLOOKUP(B53,'[1]ICR Data'!$A:$E,5,FALSE)</f>
        <v>9.5999999999999992E-3</v>
      </c>
      <c r="E53" s="179">
        <f>IF(VLOOKUP($B53,'[2]AA Comparison'!$C$1:$R$65536,3)="","",VLOOKUP($B53,'[2]AA Comparison'!$C$1:$R$65536,3,FALSE))</f>
        <v>0</v>
      </c>
      <c r="F53" s="179">
        <f>IF(VLOOKUP($B53,'[2]AA Comparison'!$C$1:$R$65536,10)="","",VLOOKUP($B53,'[2]AA Comparison'!$C$1:$R$65536,10,FALSE))</f>
        <v>0.25</v>
      </c>
      <c r="G53" s="179">
        <f>IF(VLOOKUP($B53,'[2]AA Comparison'!$C$1:$R$65536,4)="","",VLOOKUP($B53,'[2]AA Comparison'!$C$1:$R$65536,4,FALSE))</f>
        <v>0</v>
      </c>
      <c r="H53" s="179">
        <f>IF(VLOOKUP($B53,'[2]AA Comparison'!$C$1:$R$65536,11)="","",VLOOKUP($B53,'[2]AA Comparison'!$C$1:$R$65536,11,FALSE))</f>
        <v>0.25</v>
      </c>
      <c r="I53" s="179">
        <f>IF(VLOOKUP($B53,'[2]AA Comparison'!$C$1:$R$65536,5)="","",VLOOKUP($B53,'[2]AA Comparison'!$C$1:$R$65536,5,FALSE))</f>
        <v>0</v>
      </c>
      <c r="J53" s="179">
        <f>IF(VLOOKUP($B53,'[2]AA Comparison'!$C$1:$R$65536,12)="","",VLOOKUP($B53,'[2]AA Comparison'!$C$1:$R$65536,12,FALSE))</f>
        <v>0.25</v>
      </c>
      <c r="K53" s="49">
        <f>IF(VLOOKUP($B53,'[2]AA Comparison'!$C$1:$R$65536,6)="","",VLOOKUP($B53,'[2]AA Comparison'!$C$1:$R$65536,6,FALSE))</f>
        <v>0.32</v>
      </c>
      <c r="L53" s="49">
        <f>IF(VLOOKUP($B53,'[2]AA Comparison'!$C$1:$R$65536,13)="","",VLOOKUP($B53,'[2]AA Comparison'!$C$1:$R$65536,13,FALSE))</f>
        <v>0.38</v>
      </c>
      <c r="M53" s="49">
        <f>IF(VLOOKUP($B53,'[2]AA Comparison'!$C$1:$R$65536,7)="","",VLOOKUP($B53,'[2]AA Comparison'!$C$1:$R$65536,7,FALSE))</f>
        <v>0.23</v>
      </c>
      <c r="N53" s="49">
        <f>IF(VLOOKUP($B53,'[2]AA Comparison'!$C$1:$R$65536,14)="","",VLOOKUP($B53,'[2]AA Comparison'!$C$1:$R$65536,14,FALSE))</f>
        <v>0.33</v>
      </c>
      <c r="O53" s="49">
        <f>IF(VLOOKUP($B53,'[2]AA Comparison'!$C$1:$R$65536,8)="","",VLOOKUP($B53,'[2]AA Comparison'!$C$1:$R$65536,8,FALSE))</f>
        <v>0.03</v>
      </c>
      <c r="P53" s="49">
        <f>IF(VLOOKUP($B53,'[2]AA Comparison'!$C$1:$R$65536,15)="","",VLOOKUP($B53,'[2]AA Comparison'!$C$1:$R$65536,15,FALSE))</f>
        <v>0.11</v>
      </c>
      <c r="Q53" s="49">
        <f>IF(VLOOKUP($B53,'[2]AA Comparison'!$C$1:$R$65536,9)="","",VLOOKUP($B53,'[2]AA Comparison'!$C$1:$R$65536,9,FALSE))</f>
        <v>0</v>
      </c>
      <c r="R53" s="49">
        <f>IF(VLOOKUP($B53,'[2]AA Comparison'!$C$1:$R$65536,16)="","",VLOOKUP($B53,'[2]AA Comparison'!$C$1:$R$65536,16,FALSE))</f>
        <v>0</v>
      </c>
      <c r="S53" s="13">
        <f>VLOOKUP(B53,'[1]BuySell Data'!$A:$E,5,FALSE)</f>
        <v>4.0000000000000001E-3</v>
      </c>
      <c r="T53" s="30" t="str">
        <f>VLOOKUP(B53,'[1]Investment Managers'!$A:$B,2,FALSE)</f>
        <v>First Sentier Investors (Australia) Services Pty Limited</v>
      </c>
    </row>
    <row r="54" spans="1:244" s="3" customFormat="1" ht="13" x14ac:dyDescent="0.3">
      <c r="A54" s="118" t="s">
        <v>1324</v>
      </c>
      <c r="B54" s="50" t="s">
        <v>1307</v>
      </c>
      <c r="C54" s="61" t="s">
        <v>874</v>
      </c>
      <c r="D54" s="50">
        <f>VLOOKUP(B54,'[1]ICR Data'!$A:$E,5,FALSE)</f>
        <v>1.2E-2</v>
      </c>
      <c r="E54" s="179">
        <f>IF(VLOOKUP($B54,'[2]AA Comparison'!$C$1:$R$65536,3)="","",VLOOKUP($B54,'[2]AA Comparison'!$C$1:$R$65536,3,FALSE))</f>
        <v>0</v>
      </c>
      <c r="F54" s="179">
        <f>IF(VLOOKUP($B54,'[2]AA Comparison'!$C$1:$R$65536,10)="","",VLOOKUP($B54,'[2]AA Comparison'!$C$1:$R$65536,10,FALSE))</f>
        <v>0.15</v>
      </c>
      <c r="G54" s="179">
        <f>IF(VLOOKUP($B54,'[2]AA Comparison'!$C$1:$R$65536,4)="","",VLOOKUP($B54,'[2]AA Comparison'!$C$1:$R$65536,4,FALSE))</f>
        <v>0.05</v>
      </c>
      <c r="H54" s="179">
        <f>IF(VLOOKUP($B54,'[2]AA Comparison'!$C$1:$R$65536,11)="","",VLOOKUP($B54,'[2]AA Comparison'!$C$1:$R$65536,11,FALSE))</f>
        <v>0.3</v>
      </c>
      <c r="I54" s="179">
        <f>IF(VLOOKUP($B54,'[2]AA Comparison'!$C$1:$R$65536,5)="","",VLOOKUP($B54,'[2]AA Comparison'!$C$1:$R$65536,5,FALSE))</f>
        <v>0.05</v>
      </c>
      <c r="J54" s="179">
        <f>IF(VLOOKUP($B54,'[2]AA Comparison'!$C$1:$R$65536,12)="","",VLOOKUP($B54,'[2]AA Comparison'!$C$1:$R$65536,12,FALSE))</f>
        <v>0.3</v>
      </c>
      <c r="K54" s="49">
        <f>IF(VLOOKUP($B54,'[2]AA Comparison'!$C$1:$R$65536,6)="","",VLOOKUP($B54,'[2]AA Comparison'!$C$1:$R$65536,6,FALSE))</f>
        <v>0.15</v>
      </c>
      <c r="L54" s="49">
        <f>IF(VLOOKUP($B54,'[2]AA Comparison'!$C$1:$R$65536,13)="","",VLOOKUP($B54,'[2]AA Comparison'!$C$1:$R$65536,13,FALSE))</f>
        <v>0.35</v>
      </c>
      <c r="M54" s="49">
        <f>IF(VLOOKUP($B54,'[2]AA Comparison'!$C$1:$R$65536,7)="","",VLOOKUP($B54,'[2]AA Comparison'!$C$1:$R$65536,7,FALSE))</f>
        <v>0.15</v>
      </c>
      <c r="N54" s="49">
        <f>IF(VLOOKUP($B54,'[2]AA Comparison'!$C$1:$R$65536,14)="","",VLOOKUP($B54,'[2]AA Comparison'!$C$1:$R$65536,14,FALSE))</f>
        <v>0.4</v>
      </c>
      <c r="O54" s="49">
        <f>IF(VLOOKUP($B54,'[2]AA Comparison'!$C$1:$R$65536,8)="","",VLOOKUP($B54,'[2]AA Comparison'!$C$1:$R$65536,8,FALSE))</f>
        <v>0</v>
      </c>
      <c r="P54" s="49">
        <f>IF(VLOOKUP($B54,'[2]AA Comparison'!$C$1:$R$65536,15)="","",VLOOKUP($B54,'[2]AA Comparison'!$C$1:$R$65536,15,FALSE))</f>
        <v>0.2</v>
      </c>
      <c r="Q54" s="49">
        <f>IF(VLOOKUP($B54,'[2]AA Comparison'!$C$1:$R$65536,9)="","",VLOOKUP($B54,'[2]AA Comparison'!$C$1:$R$65536,9,FALSE))</f>
        <v>0</v>
      </c>
      <c r="R54" s="49">
        <f>IF(VLOOKUP($B54,'[2]AA Comparison'!$C$1:$R$65536,16)="","",VLOOKUP($B54,'[2]AA Comparison'!$C$1:$R$65536,16,FALSE))</f>
        <v>0.2</v>
      </c>
      <c r="S54" s="13">
        <f>VLOOKUP(B54,'[1]BuySell Data'!$A:$E,5,FALSE)</f>
        <v>2E-3</v>
      </c>
      <c r="T54" s="30" t="str">
        <f>VLOOKUP(B54,'[1]Investment Managers'!$A:$B,2,FALSE)</f>
        <v>IOOF Investment Management Limited</v>
      </c>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row>
    <row r="55" spans="1:244" s="3" customFormat="1" ht="13" x14ac:dyDescent="0.3">
      <c r="A55" s="118" t="s">
        <v>1325</v>
      </c>
      <c r="B55" s="50" t="s">
        <v>1333</v>
      </c>
      <c r="C55" s="61" t="s">
        <v>874</v>
      </c>
      <c r="D55" s="50">
        <f>VLOOKUP(B55,'[1]ICR Data'!$A:$E,5,FALSE)</f>
        <v>5.0000000000000001E-3</v>
      </c>
      <c r="E55" s="179">
        <f>IF(VLOOKUP($B55,'[2]AA Comparison'!$C$1:$R$65536,3)="","",VLOOKUP($B55,'[2]AA Comparison'!$C$1:$R$65536,3,FALSE))</f>
        <v>0</v>
      </c>
      <c r="F55" s="179">
        <f>IF(VLOOKUP($B55,'[2]AA Comparison'!$C$1:$R$65536,10)="","",VLOOKUP($B55,'[2]AA Comparison'!$C$1:$R$65536,10,FALSE))</f>
        <v>0.15</v>
      </c>
      <c r="G55" s="179">
        <f>IF(VLOOKUP($B55,'[2]AA Comparison'!$C$1:$R$65536,4)="","",VLOOKUP($B55,'[2]AA Comparison'!$C$1:$R$65536,4,FALSE))</f>
        <v>0.15</v>
      </c>
      <c r="H55" s="179">
        <f>IF(VLOOKUP($B55,'[2]AA Comparison'!$C$1:$R$65536,11)="","",VLOOKUP($B55,'[2]AA Comparison'!$C$1:$R$65536,11,FALSE))</f>
        <v>0.4</v>
      </c>
      <c r="I55" s="179">
        <f>IF(VLOOKUP($B55,'[2]AA Comparison'!$C$1:$R$65536,5)="","",VLOOKUP($B55,'[2]AA Comparison'!$C$1:$R$65536,5,FALSE))</f>
        <v>0.15</v>
      </c>
      <c r="J55" s="179">
        <f>IF(VLOOKUP($B55,'[2]AA Comparison'!$C$1:$R$65536,12)="","",VLOOKUP($B55,'[2]AA Comparison'!$C$1:$R$65536,12,FALSE))</f>
        <v>0.4</v>
      </c>
      <c r="K55" s="49">
        <f>IF(VLOOKUP($B55,'[2]AA Comparison'!$C$1:$R$65536,6)="","",VLOOKUP($B55,'[2]AA Comparison'!$C$1:$R$65536,6,FALSE))</f>
        <v>0.1</v>
      </c>
      <c r="L55" s="49">
        <f>IF(VLOOKUP($B55,'[2]AA Comparison'!$C$1:$R$65536,13)="","",VLOOKUP($B55,'[2]AA Comparison'!$C$1:$R$65536,13,FALSE))</f>
        <v>0.35</v>
      </c>
      <c r="M55" s="49">
        <f>IF(VLOOKUP($B55,'[2]AA Comparison'!$C$1:$R$65536,7)="","",VLOOKUP($B55,'[2]AA Comparison'!$C$1:$R$65536,7,FALSE))</f>
        <v>0.15</v>
      </c>
      <c r="N55" s="49">
        <f>IF(VLOOKUP($B55,'[2]AA Comparison'!$C$1:$R$65536,14)="","",VLOOKUP($B55,'[2]AA Comparison'!$C$1:$R$65536,14,FALSE))</f>
        <v>0.4</v>
      </c>
      <c r="O55" s="49">
        <f>IF(VLOOKUP($B55,'[2]AA Comparison'!$C$1:$R$65536,8)="","",VLOOKUP($B55,'[2]AA Comparison'!$C$1:$R$65536,8,FALSE))</f>
        <v>0</v>
      </c>
      <c r="P55" s="49">
        <f>IF(VLOOKUP($B55,'[2]AA Comparison'!$C$1:$R$65536,15)="","",VLOOKUP($B55,'[2]AA Comparison'!$C$1:$R$65536,15,FALSE))</f>
        <v>0.2</v>
      </c>
      <c r="Q55" s="49">
        <f>IF(VLOOKUP($B55,'[2]AA Comparison'!$C$1:$R$65536,9)="","",VLOOKUP($B55,'[2]AA Comparison'!$C$1:$R$65536,9,FALSE))</f>
        <v>0</v>
      </c>
      <c r="R55" s="49">
        <f>IF(VLOOKUP($B55,'[2]AA Comparison'!$C$1:$R$65536,16)="","",VLOOKUP($B55,'[2]AA Comparison'!$C$1:$R$65536,16,FALSE))</f>
        <v>0.2</v>
      </c>
      <c r="S55" s="13">
        <f>VLOOKUP(B55,'[1]BuySell Data'!$A:$E,5,FALSE)</f>
        <v>1.1000000000000001E-3</v>
      </c>
      <c r="T55" s="30" t="str">
        <f>VLOOKUP(B55,'[1]Investment Managers'!$A:$B,2,FALSE)</f>
        <v>IOOF Investment Management Limited</v>
      </c>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row>
    <row r="56" spans="1:244" x14ac:dyDescent="0.25">
      <c r="A56" s="118" t="s">
        <v>54</v>
      </c>
      <c r="B56" s="39" t="s">
        <v>60</v>
      </c>
      <c r="C56" s="52" t="s">
        <v>874</v>
      </c>
      <c r="D56" s="50">
        <f>VLOOKUP(B56,'[1]ICR Data'!$A:$E,5,FALSE)</f>
        <v>1.0500000000000001E-2</v>
      </c>
      <c r="E56" s="179">
        <f>IF(VLOOKUP($B56,'[2]AA Comparison'!$C$1:$R$65536,3)="","",VLOOKUP($B56,'[2]AA Comparison'!$C$1:$R$65536,3,FALSE))</f>
        <v>0.05</v>
      </c>
      <c r="F56" s="179">
        <f>IF(VLOOKUP($B56,'[2]AA Comparison'!$C$1:$R$65536,10)="","",VLOOKUP($B56,'[2]AA Comparison'!$C$1:$R$65536,10,FALSE))</f>
        <v>0.25</v>
      </c>
      <c r="G56" s="179">
        <f>IF(VLOOKUP($B56,'[2]AA Comparison'!$C$1:$R$65536,4)="","",VLOOKUP($B56,'[2]AA Comparison'!$C$1:$R$65536,4,FALSE))</f>
        <v>0.1</v>
      </c>
      <c r="H56" s="179">
        <f>IF(VLOOKUP($B56,'[2]AA Comparison'!$C$1:$R$65536,11)="","",VLOOKUP($B56,'[2]AA Comparison'!$C$1:$R$65536,11,FALSE))</f>
        <v>0.5</v>
      </c>
      <c r="I56" s="179">
        <f>IF(VLOOKUP($B56,'[2]AA Comparison'!$C$1:$R$65536,5)="","",VLOOKUP($B56,'[2]AA Comparison'!$C$1:$R$65536,5,FALSE))</f>
        <v>0</v>
      </c>
      <c r="J56" s="179">
        <f>IF(VLOOKUP($B56,'[2]AA Comparison'!$C$1:$R$65536,12)="","",VLOOKUP($B56,'[2]AA Comparison'!$C$1:$R$65536,12,FALSE))</f>
        <v>0</v>
      </c>
      <c r="K56" s="49">
        <f>IF(VLOOKUP($B56,'[2]AA Comparison'!$C$1:$R$65536,6)="","",VLOOKUP($B56,'[2]AA Comparison'!$C$1:$R$65536,6,FALSE))</f>
        <v>0.25</v>
      </c>
      <c r="L56" s="49">
        <f>IF(VLOOKUP($B56,'[2]AA Comparison'!$C$1:$R$65536,13)="","",VLOOKUP($B56,'[2]AA Comparison'!$C$1:$R$65536,13,FALSE))</f>
        <v>0.65</v>
      </c>
      <c r="M56" s="49">
        <f>IF(VLOOKUP($B56,'[2]AA Comparison'!$C$1:$R$65536,7)="","",VLOOKUP($B56,'[2]AA Comparison'!$C$1:$R$65536,7,FALSE))</f>
        <v>0.05</v>
      </c>
      <c r="N56" s="49">
        <f>IF(VLOOKUP($B56,'[2]AA Comparison'!$C$1:$R$65536,14)="","",VLOOKUP($B56,'[2]AA Comparison'!$C$1:$R$65536,14,FALSE))</f>
        <v>0.25</v>
      </c>
      <c r="O56" s="49">
        <f>IF(VLOOKUP($B56,'[2]AA Comparison'!$C$1:$R$65536,8)="","",VLOOKUP($B56,'[2]AA Comparison'!$C$1:$R$65536,8,FALSE))</f>
        <v>0.05</v>
      </c>
      <c r="P56" s="49">
        <f>IF(VLOOKUP($B56,'[2]AA Comparison'!$C$1:$R$65536,15)="","",VLOOKUP($B56,'[2]AA Comparison'!$C$1:$R$65536,15,FALSE))</f>
        <v>0.15</v>
      </c>
      <c r="Q56" s="49">
        <f>IF(VLOOKUP($B56,'[2]AA Comparison'!$C$1:$R$65536,9)="","",VLOOKUP($B56,'[2]AA Comparison'!$C$1:$R$65536,9,FALSE))</f>
        <v>0</v>
      </c>
      <c r="R56" s="49">
        <f>IF(VLOOKUP($B56,'[2]AA Comparison'!$C$1:$R$65536,16)="","",VLOOKUP($B56,'[2]AA Comparison'!$C$1:$R$65536,16,FALSE))</f>
        <v>0</v>
      </c>
      <c r="S56" s="13">
        <f>VLOOKUP(B56,'[1]BuySell Data'!$A:$E,5,FALSE)</f>
        <v>3.2000000000000002E-3</v>
      </c>
      <c r="T56" s="30" t="str">
        <f>VLOOKUP(B56,'[1]Investment Managers'!$A:$B,2,FALSE)</f>
        <v>Maple-Brown Abbott Limited</v>
      </c>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row>
    <row r="57" spans="1:244" x14ac:dyDescent="0.25">
      <c r="A57" s="118" t="s">
        <v>1356</v>
      </c>
      <c r="B57" s="39" t="s">
        <v>33</v>
      </c>
      <c r="C57" s="52" t="s">
        <v>874</v>
      </c>
      <c r="D57" s="50">
        <f>VLOOKUP(B57,'[1]ICR Data'!$A:$E,5,FALSE)</f>
        <v>1.0200000000000001E-2</v>
      </c>
      <c r="E57" s="179">
        <f>IF(VLOOKUP($B57,'[2]AA Comparison'!$C$1:$R$65536,3)="","",VLOOKUP($B57,'[2]AA Comparison'!$C$1:$R$65536,3,FALSE))</f>
        <v>0</v>
      </c>
      <c r="F57" s="179">
        <f>IF(VLOOKUP($B57,'[2]AA Comparison'!$C$1:$R$65536,10)="","",VLOOKUP($B57,'[2]AA Comparison'!$C$1:$R$65536,10,FALSE))</f>
        <v>0.15</v>
      </c>
      <c r="G57" s="179">
        <f>IF(VLOOKUP($B57,'[2]AA Comparison'!$C$1:$R$65536,4)="","",VLOOKUP($B57,'[2]AA Comparison'!$C$1:$R$65536,4,FALSE))</f>
        <v>0.05</v>
      </c>
      <c r="H57" s="179">
        <f>IF(VLOOKUP($B57,'[2]AA Comparison'!$C$1:$R$65536,11)="","",VLOOKUP($B57,'[2]AA Comparison'!$C$1:$R$65536,11,FALSE))</f>
        <v>0.3</v>
      </c>
      <c r="I57" s="179">
        <f>IF(VLOOKUP($B57,'[2]AA Comparison'!$C$1:$R$65536,5)="","",VLOOKUP($B57,'[2]AA Comparison'!$C$1:$R$65536,5,FALSE))</f>
        <v>0.15</v>
      </c>
      <c r="J57" s="179">
        <f>IF(VLOOKUP($B57,'[2]AA Comparison'!$C$1:$R$65536,12)="","",VLOOKUP($B57,'[2]AA Comparison'!$C$1:$R$65536,12,FALSE))</f>
        <v>0.25</v>
      </c>
      <c r="K57" s="49">
        <f>IF(VLOOKUP($B57,'[2]AA Comparison'!$C$1:$R$65536,6)="","",VLOOKUP($B57,'[2]AA Comparison'!$C$1:$R$65536,6,FALSE))</f>
        <v>0.2</v>
      </c>
      <c r="L57" s="49">
        <f>IF(VLOOKUP($B57,'[2]AA Comparison'!$C$1:$R$65536,13)="","",VLOOKUP($B57,'[2]AA Comparison'!$C$1:$R$65536,13,FALSE))</f>
        <v>0.45</v>
      </c>
      <c r="M57" s="49">
        <f>IF(VLOOKUP($B57,'[2]AA Comparison'!$C$1:$R$65536,7)="","",VLOOKUP($B57,'[2]AA Comparison'!$C$1:$R$65536,7,FALSE))</f>
        <v>0.1</v>
      </c>
      <c r="N57" s="49">
        <f>IF(VLOOKUP($B57,'[2]AA Comparison'!$C$1:$R$65536,14)="","",VLOOKUP($B57,'[2]AA Comparison'!$C$1:$R$65536,14,FALSE))</f>
        <v>0.4</v>
      </c>
      <c r="O57" s="49">
        <f>IF(VLOOKUP($B57,'[2]AA Comparison'!$C$1:$R$65536,8)="","",VLOOKUP($B57,'[2]AA Comparison'!$C$1:$R$65536,8,FALSE))</f>
        <v>0</v>
      </c>
      <c r="P57" s="49">
        <f>IF(VLOOKUP($B57,'[2]AA Comparison'!$C$1:$R$65536,15)="","",VLOOKUP($B57,'[2]AA Comparison'!$C$1:$R$65536,15,FALSE))</f>
        <v>0.15</v>
      </c>
      <c r="Q57" s="49">
        <f>IF(VLOOKUP($B57,'[2]AA Comparison'!$C$1:$R$65536,9)="","",VLOOKUP($B57,'[2]AA Comparison'!$C$1:$R$65536,9,FALSE))</f>
        <v>0</v>
      </c>
      <c r="R57" s="49">
        <f>IF(VLOOKUP($B57,'[2]AA Comparison'!$C$1:$R$65536,16)="","",VLOOKUP($B57,'[2]AA Comparison'!$C$1:$R$65536,16,FALSE))</f>
        <v>0.15</v>
      </c>
      <c r="S57" s="13">
        <f>VLOOKUP(B57,'[1]BuySell Data'!$A:$E,5,FALSE)</f>
        <v>2E-3</v>
      </c>
      <c r="T57" s="30" t="str">
        <f>VLOOKUP(B57,'[1]Investment Managers'!$A:$B,2,FALSE)</f>
        <v>MLC Investments Limited</v>
      </c>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row>
    <row r="58" spans="1:244" x14ac:dyDescent="0.25">
      <c r="A58" s="180" t="s">
        <v>255</v>
      </c>
      <c r="B58" s="39" t="s">
        <v>32</v>
      </c>
      <c r="C58" s="52" t="s">
        <v>874</v>
      </c>
      <c r="D58" s="50">
        <f>VLOOKUP(B58,'[1]ICR Data'!$A:$E,5,FALSE)</f>
        <v>1.38E-2</v>
      </c>
      <c r="E58" s="179">
        <f>IF(VLOOKUP($B58,'[2]AA Comparison'!$C$1:$R$65536,3)="","",VLOOKUP($B58,'[2]AA Comparison'!$C$1:$R$65536,3,FALSE))</f>
        <v>0</v>
      </c>
      <c r="F58" s="179">
        <f>IF(VLOOKUP($B58,'[2]AA Comparison'!$C$1:$R$65536,10)="","",VLOOKUP($B58,'[2]AA Comparison'!$C$1:$R$65536,10,FALSE))</f>
        <v>0.19</v>
      </c>
      <c r="G58" s="179">
        <f>IF(VLOOKUP($B58,'[2]AA Comparison'!$C$1:$R$65536,4)="","",VLOOKUP($B58,'[2]AA Comparison'!$C$1:$R$65536,4,FALSE))</f>
        <v>0</v>
      </c>
      <c r="H58" s="179">
        <f>IF(VLOOKUP($B58,'[2]AA Comparison'!$C$1:$R$65536,11)="","",VLOOKUP($B58,'[2]AA Comparison'!$C$1:$R$65536,11,FALSE))</f>
        <v>0.25</v>
      </c>
      <c r="I58" s="179">
        <f>IF(VLOOKUP($B58,'[2]AA Comparison'!$C$1:$R$65536,5)="","",VLOOKUP($B58,'[2]AA Comparison'!$C$1:$R$65536,5,FALSE))</f>
        <v>0</v>
      </c>
      <c r="J58" s="179">
        <f>IF(VLOOKUP($B58,'[2]AA Comparison'!$C$1:$R$65536,12)="","",VLOOKUP($B58,'[2]AA Comparison'!$C$1:$R$65536,12,FALSE))</f>
        <v>0.26</v>
      </c>
      <c r="K58" s="49">
        <f>IF(VLOOKUP($B58,'[2]AA Comparison'!$C$1:$R$65536,6)="","",VLOOKUP($B58,'[2]AA Comparison'!$C$1:$R$65536,6,FALSE))</f>
        <v>0.19</v>
      </c>
      <c r="L58" s="49">
        <f>IF(VLOOKUP($B58,'[2]AA Comparison'!$C$1:$R$65536,13)="","",VLOOKUP($B58,'[2]AA Comparison'!$C$1:$R$65536,13,FALSE))</f>
        <v>0.39</v>
      </c>
      <c r="M58" s="49">
        <f>IF(VLOOKUP($B58,'[2]AA Comparison'!$C$1:$R$65536,7)="","",VLOOKUP($B58,'[2]AA Comparison'!$C$1:$R$65536,7,FALSE))</f>
        <v>0.17</v>
      </c>
      <c r="N58" s="49">
        <f>IF(VLOOKUP($B58,'[2]AA Comparison'!$C$1:$R$65536,14)="","",VLOOKUP($B58,'[2]AA Comparison'!$C$1:$R$65536,14,FALSE))</f>
        <v>0.37</v>
      </c>
      <c r="O58" s="49">
        <f>IF(VLOOKUP($B58,'[2]AA Comparison'!$C$1:$R$65536,8)="","",VLOOKUP($B58,'[2]AA Comparison'!$C$1:$R$65536,8,FALSE))</f>
        <v>0</v>
      </c>
      <c r="P58" s="49">
        <f>IF(VLOOKUP($B58,'[2]AA Comparison'!$C$1:$R$65536,15)="","",VLOOKUP($B58,'[2]AA Comparison'!$C$1:$R$65536,15,FALSE))</f>
        <v>0.09</v>
      </c>
      <c r="Q58" s="49">
        <f>IF(VLOOKUP($B58,'[2]AA Comparison'!$C$1:$R$65536,9)="","",VLOOKUP($B58,'[2]AA Comparison'!$C$1:$R$65536,9,FALSE))</f>
        <v>7.0000000000000007E-2</v>
      </c>
      <c r="R58" s="49">
        <f>IF(VLOOKUP($B58,'[2]AA Comparison'!$C$1:$R$65536,16)="","",VLOOKUP($B58,'[2]AA Comparison'!$C$1:$R$65536,16,FALSE))</f>
        <v>0.21</v>
      </c>
      <c r="S58" s="13">
        <f>VLOOKUP(B58,'[1]BuySell Data'!$A:$E,5,FALSE)</f>
        <v>5.9999999999999995E-4</v>
      </c>
      <c r="T58" s="30" t="str">
        <f>VLOOKUP(B58,'[1]Investment Managers'!$A:$B,2,FALSE)</f>
        <v>OnePath Funds Management Limited</v>
      </c>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row>
    <row r="59" spans="1:244" s="37" customFormat="1" x14ac:dyDescent="0.25">
      <c r="A59" s="118" t="s">
        <v>272</v>
      </c>
      <c r="B59" s="39" t="s">
        <v>274</v>
      </c>
      <c r="C59" s="52" t="s">
        <v>874</v>
      </c>
      <c r="D59" s="50">
        <f>VLOOKUP(B59,'[1]ICR Data'!$A:$E,5,FALSE)</f>
        <v>1.2E-2</v>
      </c>
      <c r="E59" s="179">
        <f>IF(VLOOKUP($B59,'[2]AA Comparison'!$C$1:$R$65536,3)="","",VLOOKUP($B59,'[2]AA Comparison'!$C$1:$R$65536,3,FALSE))</f>
        <v>0</v>
      </c>
      <c r="F59" s="179">
        <f>IF(VLOOKUP($B59,'[2]AA Comparison'!$C$1:$R$65536,10)="","",VLOOKUP($B59,'[2]AA Comparison'!$C$1:$R$65536,10,FALSE))</f>
        <v>0.19</v>
      </c>
      <c r="G59" s="179">
        <f>IF(VLOOKUP($B59,'[2]AA Comparison'!$C$1:$R$65536,4)="","",VLOOKUP($B59,'[2]AA Comparison'!$C$1:$R$65536,4,FALSE))</f>
        <v>0</v>
      </c>
      <c r="H59" s="179">
        <f>IF(VLOOKUP($B59,'[2]AA Comparison'!$C$1:$R$65536,11)="","",VLOOKUP($B59,'[2]AA Comparison'!$C$1:$R$65536,11,FALSE))</f>
        <v>0.25</v>
      </c>
      <c r="I59" s="179">
        <f>IF(VLOOKUP($B59,'[2]AA Comparison'!$C$1:$R$65536,5)="","",VLOOKUP($B59,'[2]AA Comparison'!$C$1:$R$65536,5,FALSE))</f>
        <v>0</v>
      </c>
      <c r="J59" s="179">
        <f>IF(VLOOKUP($B59,'[2]AA Comparison'!$C$1:$R$65536,12)="","",VLOOKUP($B59,'[2]AA Comparison'!$C$1:$R$65536,12,FALSE))</f>
        <v>0.26</v>
      </c>
      <c r="K59" s="49">
        <f>IF(VLOOKUP($B59,'[2]AA Comparison'!$C$1:$R$65536,6)="","",VLOOKUP($B59,'[2]AA Comparison'!$C$1:$R$65536,6,FALSE))</f>
        <v>0.19</v>
      </c>
      <c r="L59" s="49">
        <f>IF(VLOOKUP($B59,'[2]AA Comparison'!$C$1:$R$65536,13)="","",VLOOKUP($B59,'[2]AA Comparison'!$C$1:$R$65536,13,FALSE))</f>
        <v>0.39</v>
      </c>
      <c r="M59" s="49">
        <f>IF(VLOOKUP($B59,'[2]AA Comparison'!$C$1:$R$65536,7)="","",VLOOKUP($B59,'[2]AA Comparison'!$C$1:$R$65536,7,FALSE))</f>
        <v>0.17</v>
      </c>
      <c r="N59" s="49">
        <f>IF(VLOOKUP($B59,'[2]AA Comparison'!$C$1:$R$65536,14)="","",VLOOKUP($B59,'[2]AA Comparison'!$C$1:$R$65536,14,FALSE))</f>
        <v>0.37</v>
      </c>
      <c r="O59" s="49">
        <f>IF(VLOOKUP($B59,'[2]AA Comparison'!$C$1:$R$65536,8)="","",VLOOKUP($B59,'[2]AA Comparison'!$C$1:$R$65536,8,FALSE))</f>
        <v>0</v>
      </c>
      <c r="P59" s="49">
        <f>IF(VLOOKUP($B59,'[2]AA Comparison'!$C$1:$R$65536,15)="","",VLOOKUP($B59,'[2]AA Comparison'!$C$1:$R$65536,15,FALSE))</f>
        <v>0.2</v>
      </c>
      <c r="Q59" s="49">
        <f>IF(VLOOKUP($B59,'[2]AA Comparison'!$C$1:$R$65536,9)="","",VLOOKUP($B59,'[2]AA Comparison'!$C$1:$R$65536,9,FALSE))</f>
        <v>7.0000000000000007E-2</v>
      </c>
      <c r="R59" s="49">
        <f>IF(VLOOKUP($B59,'[2]AA Comparison'!$C$1:$R$65536,16)="","",VLOOKUP($B59,'[2]AA Comparison'!$C$1:$R$65536,16,FALSE))</f>
        <v>0.21</v>
      </c>
      <c r="S59" s="13">
        <f>VLOOKUP(B59,'[1]BuySell Data'!$A:$E,5,FALSE)</f>
        <v>8.0000000000000004E-4</v>
      </c>
      <c r="T59" s="30" t="str">
        <f>VLOOKUP(B59,'[1]Investment Managers'!$A:$B,2,FALSE)</f>
        <v>Optimix Investment Management Limited</v>
      </c>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row>
    <row r="60" spans="1:244" s="3" customFormat="1" ht="13" x14ac:dyDescent="0.3">
      <c r="A60" s="118" t="s">
        <v>276</v>
      </c>
      <c r="B60" s="50" t="s">
        <v>277</v>
      </c>
      <c r="C60" s="52" t="s">
        <v>874</v>
      </c>
      <c r="D60" s="50">
        <f>VLOOKUP(B60,'[1]ICR Data'!$A:$E,5,FALSE)</f>
        <v>1.0999999999999999E-2</v>
      </c>
      <c r="E60" s="179">
        <f>IF(VLOOKUP($B60,'[2]AA Comparison'!$C$1:$R$65536,3)="","",VLOOKUP($B60,'[2]AA Comparison'!$C$1:$R$65536,3,FALSE))</f>
        <v>0</v>
      </c>
      <c r="F60" s="179">
        <f>IF(VLOOKUP($B60,'[2]AA Comparison'!$C$1:$R$65536,10)="","",VLOOKUP($B60,'[2]AA Comparison'!$C$1:$R$65536,10,FALSE))</f>
        <v>0.16</v>
      </c>
      <c r="G60" s="179">
        <f>IF(VLOOKUP($B60,'[2]AA Comparison'!$C$1:$R$65536,4)="","",VLOOKUP($B60,'[2]AA Comparison'!$C$1:$R$65536,4,FALSE))</f>
        <v>0</v>
      </c>
      <c r="H60" s="179">
        <f>IF(VLOOKUP($B60,'[2]AA Comparison'!$C$1:$R$65536,11)="","",VLOOKUP($B60,'[2]AA Comparison'!$C$1:$R$65536,11,FALSE))</f>
        <v>0.15</v>
      </c>
      <c r="I60" s="179">
        <f>IF(VLOOKUP($B60,'[2]AA Comparison'!$C$1:$R$65536,5)="","",VLOOKUP($B60,'[2]AA Comparison'!$C$1:$R$65536,5,FALSE))</f>
        <v>0</v>
      </c>
      <c r="J60" s="179">
        <f>IF(VLOOKUP($B60,'[2]AA Comparison'!$C$1:$R$65536,12)="","",VLOOKUP($B60,'[2]AA Comparison'!$C$1:$R$65536,12,FALSE))</f>
        <v>0.19</v>
      </c>
      <c r="K60" s="49">
        <f>IF(VLOOKUP($B60,'[2]AA Comparison'!$C$1:$R$65536,6)="","",VLOOKUP($B60,'[2]AA Comparison'!$C$1:$R$65536,6,FALSE))</f>
        <v>0.27</v>
      </c>
      <c r="L60" s="49">
        <f>IF(VLOOKUP($B60,'[2]AA Comparison'!$C$1:$R$65536,13)="","",VLOOKUP($B60,'[2]AA Comparison'!$C$1:$R$65536,13,FALSE))</f>
        <v>0.47</v>
      </c>
      <c r="M60" s="49">
        <f>IF(VLOOKUP($B60,'[2]AA Comparison'!$C$1:$R$65536,7)="","",VLOOKUP($B60,'[2]AA Comparison'!$C$1:$R$65536,7,FALSE))</f>
        <v>0.23</v>
      </c>
      <c r="N60" s="49">
        <f>IF(VLOOKUP($B60,'[2]AA Comparison'!$C$1:$R$65536,14)="","",VLOOKUP($B60,'[2]AA Comparison'!$C$1:$R$65536,14,FALSE))</f>
        <v>0.43</v>
      </c>
      <c r="O60" s="49">
        <f>IF(VLOOKUP($B60,'[2]AA Comparison'!$C$1:$R$65536,8)="","",VLOOKUP($B60,'[2]AA Comparison'!$C$1:$R$65536,8,FALSE))</f>
        <v>0</v>
      </c>
      <c r="P60" s="49">
        <f>IF(VLOOKUP($B60,'[2]AA Comparison'!$C$1:$R$65536,15)="","",VLOOKUP($B60,'[2]AA Comparison'!$C$1:$R$65536,15,FALSE))</f>
        <v>0.2</v>
      </c>
      <c r="Q60" s="49">
        <f>IF(VLOOKUP($B60,'[2]AA Comparison'!$C$1:$R$65536,9)="","",VLOOKUP($B60,'[2]AA Comparison'!$C$1:$R$65536,9,FALSE))</f>
        <v>0.08</v>
      </c>
      <c r="R60" s="49">
        <f>IF(VLOOKUP($B60,'[2]AA Comparison'!$C$1:$R$65536,16)="","",VLOOKUP($B60,'[2]AA Comparison'!$C$1:$R$65536,16,FALSE))</f>
        <v>0.22</v>
      </c>
      <c r="S60" s="13">
        <f>VLOOKUP(B60,'[1]BuySell Data'!$A:$E,5,FALSE)</f>
        <v>8.0000000000000004E-4</v>
      </c>
      <c r="T60" s="30" t="str">
        <f>VLOOKUP(B60,'[1]Investment Managers'!$A:$B,2,FALSE)</f>
        <v>Optimix Investment Management Limited</v>
      </c>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row>
    <row r="61" spans="1:244" s="37" customFormat="1" x14ac:dyDescent="0.25">
      <c r="A61" s="118" t="s">
        <v>1023</v>
      </c>
      <c r="B61" s="39" t="s">
        <v>35</v>
      </c>
      <c r="C61" s="52" t="s">
        <v>874</v>
      </c>
      <c r="D61" s="50">
        <f>VLOOKUP(B61,'[1]ICR Data'!$A:$E,5,FALSE)</f>
        <v>9.4999999999999998E-3</v>
      </c>
      <c r="E61" s="179">
        <f>IF(VLOOKUP($B61,'[2]AA Comparison'!$C$1:$R$65536,3)="","",VLOOKUP($B61,'[2]AA Comparison'!$C$1:$R$65536,3,FALSE))</f>
        <v>0</v>
      </c>
      <c r="F61" s="179">
        <f>IF(VLOOKUP($B61,'[2]AA Comparison'!$C$1:$R$65536,10)="","",VLOOKUP($B61,'[2]AA Comparison'!$C$1:$R$65536,10,FALSE))</f>
        <v>0.2</v>
      </c>
      <c r="G61" s="179">
        <f>IF(VLOOKUP($B61,'[2]AA Comparison'!$C$1:$R$65536,4)="","",VLOOKUP($B61,'[2]AA Comparison'!$C$1:$R$65536,4,FALSE))</f>
        <v>0</v>
      </c>
      <c r="H61" s="179">
        <f>IF(VLOOKUP($B61,'[2]AA Comparison'!$C$1:$R$65536,11)="","",VLOOKUP($B61,'[2]AA Comparison'!$C$1:$R$65536,11,FALSE))</f>
        <v>0.25</v>
      </c>
      <c r="I61" s="179">
        <f>IF(VLOOKUP($B61,'[2]AA Comparison'!$C$1:$R$65536,5)="","",VLOOKUP($B61,'[2]AA Comparison'!$C$1:$R$65536,5,FALSE))</f>
        <v>0</v>
      </c>
      <c r="J61" s="179">
        <f>IF(VLOOKUP($B61,'[2]AA Comparison'!$C$1:$R$65536,12)="","",VLOOKUP($B61,'[2]AA Comparison'!$C$1:$R$65536,12,FALSE))</f>
        <v>0.25</v>
      </c>
      <c r="K61" s="49">
        <f>IF(VLOOKUP($B61,'[2]AA Comparison'!$C$1:$R$65536,6)="","",VLOOKUP($B61,'[2]AA Comparison'!$C$1:$R$65536,6,FALSE))</f>
        <v>0.2</v>
      </c>
      <c r="L61" s="49">
        <f>IF(VLOOKUP($B61,'[2]AA Comparison'!$C$1:$R$65536,13)="","",VLOOKUP($B61,'[2]AA Comparison'!$C$1:$R$65536,13,FALSE))</f>
        <v>0.4</v>
      </c>
      <c r="M61" s="49">
        <f>IF(VLOOKUP($B61,'[2]AA Comparison'!$C$1:$R$65536,7)="","",VLOOKUP($B61,'[2]AA Comparison'!$C$1:$R$65536,7,FALSE))</f>
        <v>0.2</v>
      </c>
      <c r="N61" s="49">
        <f>IF(VLOOKUP($B61,'[2]AA Comparison'!$C$1:$R$65536,14)="","",VLOOKUP($B61,'[2]AA Comparison'!$C$1:$R$65536,14,FALSE))</f>
        <v>0.4</v>
      </c>
      <c r="O61" s="49">
        <f>IF(VLOOKUP($B61,'[2]AA Comparison'!$C$1:$R$65536,8)="","",VLOOKUP($B61,'[2]AA Comparison'!$C$1:$R$65536,8,FALSE))</f>
        <v>0</v>
      </c>
      <c r="P61" s="49">
        <f>IF(VLOOKUP($B61,'[2]AA Comparison'!$C$1:$R$65536,15)="","",VLOOKUP($B61,'[2]AA Comparison'!$C$1:$R$65536,15,FALSE))</f>
        <v>0.1</v>
      </c>
      <c r="Q61" s="49">
        <f>IF(VLOOKUP($B61,'[2]AA Comparison'!$C$1:$R$65536,9)="","",VLOOKUP($B61,'[2]AA Comparison'!$C$1:$R$65536,9,FALSE))</f>
        <v>0</v>
      </c>
      <c r="R61" s="49">
        <f>IF(VLOOKUP($B61,'[2]AA Comparison'!$C$1:$R$65536,16)="","",VLOOKUP($B61,'[2]AA Comparison'!$C$1:$R$65536,16,FALSE))</f>
        <v>0.2</v>
      </c>
      <c r="S61" s="13">
        <f>VLOOKUP(B61,'[1]BuySell Data'!$A:$E,5,FALSE)</f>
        <v>2.9000000000000002E-3</v>
      </c>
      <c r="T61" s="30" t="str">
        <f>VLOOKUP(B61,'[1]Investment Managers'!$A:$B,2,FALSE)</f>
        <v>Pendal Group Ltd</v>
      </c>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row>
    <row r="62" spans="1:244" s="37" customFormat="1" x14ac:dyDescent="0.25">
      <c r="A62" s="118" t="s">
        <v>112</v>
      </c>
      <c r="B62" s="39" t="s">
        <v>5</v>
      </c>
      <c r="C62" s="52" t="s">
        <v>874</v>
      </c>
      <c r="D62" s="50">
        <f>VLOOKUP(B62,'[1]ICR Data'!$A:$E,5,FALSE)</f>
        <v>1.1899999999999999E-2</v>
      </c>
      <c r="E62" s="179">
        <f>IF(VLOOKUP($B62,'[2]AA Comparison'!$C$1:$R$65536,3)="","",VLOOKUP($B62,'[2]AA Comparison'!$C$1:$R$65536,3,FALSE))</f>
        <v>0</v>
      </c>
      <c r="F62" s="179">
        <f>IF(VLOOKUP($B62,'[2]AA Comparison'!$C$1:$R$65536,10)="","",VLOOKUP($B62,'[2]AA Comparison'!$C$1:$R$65536,10,FALSE))</f>
        <v>0.3</v>
      </c>
      <c r="G62" s="179">
        <f>IF(VLOOKUP($B62,'[2]AA Comparison'!$C$1:$R$65536,4)="","",VLOOKUP($B62,'[2]AA Comparison'!$C$1:$R$65536,4,FALSE))</f>
        <v>0</v>
      </c>
      <c r="H62" s="179">
        <f>IF(VLOOKUP($B62,'[2]AA Comparison'!$C$1:$R$65536,11)="","",VLOOKUP($B62,'[2]AA Comparison'!$C$1:$R$65536,11,FALSE))</f>
        <v>0.45</v>
      </c>
      <c r="I62" s="179">
        <f>IF(VLOOKUP($B62,'[2]AA Comparison'!$C$1:$R$65536,5)="","",VLOOKUP($B62,'[2]AA Comparison'!$C$1:$R$65536,5,FALSE))</f>
        <v>0</v>
      </c>
      <c r="J62" s="179">
        <f>IF(VLOOKUP($B62,'[2]AA Comparison'!$C$1:$R$65536,12)="","",VLOOKUP($B62,'[2]AA Comparison'!$C$1:$R$65536,12,FALSE))</f>
        <v>0</v>
      </c>
      <c r="K62" s="49">
        <f>IF(VLOOKUP($B62,'[2]AA Comparison'!$C$1:$R$65536,6)="","",VLOOKUP($B62,'[2]AA Comparison'!$C$1:$R$65536,6,FALSE))</f>
        <v>0.1</v>
      </c>
      <c r="L62" s="49">
        <f>IF(VLOOKUP($B62,'[2]AA Comparison'!$C$1:$R$65536,13)="","",VLOOKUP($B62,'[2]AA Comparison'!$C$1:$R$65536,13,FALSE))</f>
        <v>0.5</v>
      </c>
      <c r="M62" s="49">
        <f>IF(VLOOKUP($B62,'[2]AA Comparison'!$C$1:$R$65536,7)="","",VLOOKUP($B62,'[2]AA Comparison'!$C$1:$R$65536,7,FALSE))</f>
        <v>0.1</v>
      </c>
      <c r="N62" s="49">
        <f>IF(VLOOKUP($B62,'[2]AA Comparison'!$C$1:$R$65536,14)="","",VLOOKUP($B62,'[2]AA Comparison'!$C$1:$R$65536,14,FALSE))</f>
        <v>0.5</v>
      </c>
      <c r="O62" s="49">
        <f>IF(VLOOKUP($B62,'[2]AA Comparison'!$C$1:$R$65536,8)="","",VLOOKUP($B62,'[2]AA Comparison'!$C$1:$R$65536,8,FALSE))</f>
        <v>0</v>
      </c>
      <c r="P62" s="49">
        <f>IF(VLOOKUP($B62,'[2]AA Comparison'!$C$1:$R$65536,15)="","",VLOOKUP($B62,'[2]AA Comparison'!$C$1:$R$65536,15,FALSE))</f>
        <v>0.15</v>
      </c>
      <c r="Q62" s="49">
        <f>IF(VLOOKUP($B62,'[2]AA Comparison'!$C$1:$R$65536,9)="","",VLOOKUP($B62,'[2]AA Comparison'!$C$1:$R$65536,9,FALSE))</f>
        <v>0</v>
      </c>
      <c r="R62" s="49">
        <f>IF(VLOOKUP($B62,'[2]AA Comparison'!$C$1:$R$65536,16)="","",VLOOKUP($B62,'[2]AA Comparison'!$C$1:$R$65536,16,FALSE))</f>
        <v>0.3</v>
      </c>
      <c r="S62" s="13">
        <f>VLOOKUP(B62,'[1]BuySell Data'!$A:$E,5,FALSE)</f>
        <v>0</v>
      </c>
      <c r="T62" s="30" t="str">
        <f>VLOOKUP(B62,'[1]Investment Managers'!$A:$B,2,FALSE)</f>
        <v>Perpetual Investment Management Ltd</v>
      </c>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row>
    <row r="63" spans="1:244" s="3" customFormat="1" ht="13" x14ac:dyDescent="0.3">
      <c r="A63" s="118" t="s">
        <v>422</v>
      </c>
      <c r="B63" s="39" t="s">
        <v>304</v>
      </c>
      <c r="C63" s="52" t="s">
        <v>874</v>
      </c>
      <c r="D63" s="50">
        <f>VLOOKUP(B63,'[1]ICR Data'!$A:$E,5,FALSE)</f>
        <v>8.7999999999999988E-3</v>
      </c>
      <c r="E63" s="179">
        <f>IF(VLOOKUP($B63,'[2]AA Comparison'!$C$1:$R$65536,3)="","",VLOOKUP($B63,'[2]AA Comparison'!$C$1:$R$65536,3,FALSE))</f>
        <v>0.1</v>
      </c>
      <c r="F63" s="179">
        <f>IF(VLOOKUP($B63,'[2]AA Comparison'!$C$1:$R$65536,10)="","",VLOOKUP($B63,'[2]AA Comparison'!$C$1:$R$65536,10,FALSE))</f>
        <v>0.5</v>
      </c>
      <c r="G63" s="179">
        <f>IF(VLOOKUP($B63,'[2]AA Comparison'!$C$1:$R$65536,4)="","",VLOOKUP($B63,'[2]AA Comparison'!$C$1:$R$65536,4,FALSE))</f>
        <v>0.1</v>
      </c>
      <c r="H63" s="179">
        <f>IF(VLOOKUP($B63,'[2]AA Comparison'!$C$1:$R$65536,11)="","",VLOOKUP($B63,'[2]AA Comparison'!$C$1:$R$65536,11,FALSE))</f>
        <v>0.5</v>
      </c>
      <c r="I63" s="179">
        <f>IF(VLOOKUP($B63,'[2]AA Comparison'!$C$1:$R$65536,5)="","",VLOOKUP($B63,'[2]AA Comparison'!$C$1:$R$65536,5,FALSE))</f>
        <v>0.1</v>
      </c>
      <c r="J63" s="179">
        <f>IF(VLOOKUP($B63,'[2]AA Comparison'!$C$1:$R$65536,12)="","",VLOOKUP($B63,'[2]AA Comparison'!$C$1:$R$65536,12,FALSE))</f>
        <v>0.5</v>
      </c>
      <c r="K63" s="49">
        <f>IF(VLOOKUP($B63,'[2]AA Comparison'!$C$1:$R$65536,6)="","",VLOOKUP($B63,'[2]AA Comparison'!$C$1:$R$65536,6,FALSE))</f>
        <v>0.15</v>
      </c>
      <c r="L63" s="49">
        <f>IF(VLOOKUP($B63,'[2]AA Comparison'!$C$1:$R$65536,13)="","",VLOOKUP($B63,'[2]AA Comparison'!$C$1:$R$65536,13,FALSE))</f>
        <v>0.45</v>
      </c>
      <c r="M63" s="49">
        <f>IF(VLOOKUP($B63,'[2]AA Comparison'!$C$1:$R$65536,7)="","",VLOOKUP($B63,'[2]AA Comparison'!$C$1:$R$65536,7,FALSE))</f>
        <v>0.15</v>
      </c>
      <c r="N63" s="49">
        <f>IF(VLOOKUP($B63,'[2]AA Comparison'!$C$1:$R$65536,14)="","",VLOOKUP($B63,'[2]AA Comparison'!$C$1:$R$65536,14,FALSE))</f>
        <v>0.45</v>
      </c>
      <c r="O63" s="49">
        <f>IF(VLOOKUP($B63,'[2]AA Comparison'!$C$1:$R$65536,8)="","",VLOOKUP($B63,'[2]AA Comparison'!$C$1:$R$65536,8,FALSE))</f>
        <v>0</v>
      </c>
      <c r="P63" s="49">
        <f>IF(VLOOKUP($B63,'[2]AA Comparison'!$C$1:$R$65536,15)="","",VLOOKUP($B63,'[2]AA Comparison'!$C$1:$R$65536,15,FALSE))</f>
        <v>0.2</v>
      </c>
      <c r="Q63" s="49">
        <f>IF(VLOOKUP($B63,'[2]AA Comparison'!$C$1:$R$65536,9)="","",VLOOKUP($B63,'[2]AA Comparison'!$C$1:$R$65536,9,FALSE))</f>
        <v>0</v>
      </c>
      <c r="R63" s="49">
        <f>IF(VLOOKUP($B63,'[2]AA Comparison'!$C$1:$R$65536,16)="","",VLOOKUP($B63,'[2]AA Comparison'!$C$1:$R$65536,16,FALSE))</f>
        <v>0.35</v>
      </c>
      <c r="S63" s="13">
        <f>VLOOKUP(B63,'[1]BuySell Data'!$A:$E,5,FALSE)</f>
        <v>3.7000000000000002E-3</v>
      </c>
      <c r="T63" s="30" t="str">
        <f>VLOOKUP(B63,'[1]Investment Managers'!$A:$B,2,FALSE)</f>
        <v>Russell Investment Management Limited</v>
      </c>
      <c r="U63" s="39"/>
      <c r="V63" s="37"/>
      <c r="W63" s="37"/>
      <c r="X63" s="37"/>
      <c r="Y63" s="37"/>
      <c r="Z63" s="37"/>
      <c r="AA63" s="37"/>
      <c r="AB63" s="37"/>
      <c r="AC63" s="37"/>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row>
    <row r="64" spans="1:244" s="3" customFormat="1" ht="13" x14ac:dyDescent="0.3">
      <c r="A64" s="118" t="s">
        <v>1276</v>
      </c>
      <c r="B64" s="39" t="s">
        <v>1275</v>
      </c>
      <c r="C64" s="52" t="s">
        <v>874</v>
      </c>
      <c r="D64" s="50">
        <f>VLOOKUP(B64,'[1]ICR Data'!$A:$E,5,FALSE)</f>
        <v>8.7999999999999988E-3</v>
      </c>
      <c r="E64" s="179">
        <f>IF(VLOOKUP($B64,'[2]AA Comparison'!$C$1:$R$65536,3)="","",VLOOKUP($B64,'[2]AA Comparison'!$C$1:$R$65536,3,FALSE))</f>
        <v>0.1</v>
      </c>
      <c r="F64" s="179">
        <f>IF(VLOOKUP($B64,'[2]AA Comparison'!$C$1:$R$65536,10)="","",VLOOKUP($B64,'[2]AA Comparison'!$C$1:$R$65536,10,FALSE))</f>
        <v>0.5</v>
      </c>
      <c r="G64" s="179">
        <f>IF(VLOOKUP($B64,'[2]AA Comparison'!$C$1:$R$65536,4)="","",VLOOKUP($B64,'[2]AA Comparison'!$C$1:$R$65536,4,FALSE))</f>
        <v>0.1</v>
      </c>
      <c r="H64" s="179">
        <f>IF(VLOOKUP($B64,'[2]AA Comparison'!$C$1:$R$65536,11)="","",VLOOKUP($B64,'[2]AA Comparison'!$C$1:$R$65536,11,FALSE))</f>
        <v>0.5</v>
      </c>
      <c r="I64" s="179">
        <f>IF(VLOOKUP($B64,'[2]AA Comparison'!$C$1:$R$65536,5)="","",VLOOKUP($B64,'[2]AA Comparison'!$C$1:$R$65536,5,FALSE))</f>
        <v>0.1</v>
      </c>
      <c r="J64" s="179">
        <f>IF(VLOOKUP($B64,'[2]AA Comparison'!$C$1:$R$65536,12)="","",VLOOKUP($B64,'[2]AA Comparison'!$C$1:$R$65536,12,FALSE))</f>
        <v>0.5</v>
      </c>
      <c r="K64" s="49">
        <f>IF(VLOOKUP($B64,'[2]AA Comparison'!$C$1:$R$65536,6)="","",VLOOKUP($B64,'[2]AA Comparison'!$C$1:$R$65536,6,FALSE))</f>
        <v>0.15</v>
      </c>
      <c r="L64" s="49">
        <f>IF(VLOOKUP($B64,'[2]AA Comparison'!$C$1:$R$65536,13)="","",VLOOKUP($B64,'[2]AA Comparison'!$C$1:$R$65536,13,FALSE))</f>
        <v>0.45</v>
      </c>
      <c r="M64" s="49">
        <f>IF(VLOOKUP($B64,'[2]AA Comparison'!$C$1:$R$65536,7)="","",VLOOKUP($B64,'[2]AA Comparison'!$C$1:$R$65536,7,FALSE))</f>
        <v>0.15</v>
      </c>
      <c r="N64" s="49">
        <f>IF(VLOOKUP($B64,'[2]AA Comparison'!$C$1:$R$65536,14)="","",VLOOKUP($B64,'[2]AA Comparison'!$C$1:$R$65536,14,FALSE))</f>
        <v>0.45</v>
      </c>
      <c r="O64" s="49">
        <f>IF(VLOOKUP($B64,'[2]AA Comparison'!$C$1:$R$65536,8)="","",VLOOKUP($B64,'[2]AA Comparison'!$C$1:$R$65536,8,FALSE))</f>
        <v>0</v>
      </c>
      <c r="P64" s="49">
        <f>IF(VLOOKUP($B64,'[2]AA Comparison'!$C$1:$R$65536,15)="","",VLOOKUP($B64,'[2]AA Comparison'!$C$1:$R$65536,15,FALSE))</f>
        <v>0.2</v>
      </c>
      <c r="Q64" s="49">
        <f>IF(VLOOKUP($B64,'[2]AA Comparison'!$C$1:$R$65536,9)="","",VLOOKUP($B64,'[2]AA Comparison'!$C$1:$R$65536,9,FALSE))</f>
        <v>0</v>
      </c>
      <c r="R64" s="49">
        <f>IF(VLOOKUP($B64,'[2]AA Comparison'!$C$1:$R$65536,16)="","",VLOOKUP($B64,'[2]AA Comparison'!$C$1:$R$65536,16,FALSE))</f>
        <v>0.35</v>
      </c>
      <c r="S64" s="13">
        <f>VLOOKUP(B64,'[1]BuySell Data'!$A:$E,5,FALSE)</f>
        <v>3.7000000000000002E-3</v>
      </c>
      <c r="T64" s="30" t="str">
        <f>VLOOKUP(B64,'[1]Investment Managers'!$A:$B,2,FALSE)</f>
        <v>Russell Investment Management Limited</v>
      </c>
      <c r="U64" s="39"/>
      <c r="V64" s="37"/>
      <c r="W64" s="37"/>
      <c r="X64" s="37"/>
      <c r="Y64" s="37"/>
      <c r="Z64" s="37"/>
      <c r="AA64" s="37"/>
      <c r="AB64" s="37"/>
      <c r="AC64" s="37"/>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row>
    <row r="65" spans="1:244" s="3" customFormat="1" ht="13" x14ac:dyDescent="0.3">
      <c r="A65" s="14" t="s">
        <v>391</v>
      </c>
      <c r="B65" s="19" t="s">
        <v>393</v>
      </c>
      <c r="C65" s="52" t="s">
        <v>874</v>
      </c>
      <c r="D65" s="50" t="e">
        <f>VLOOKUP(B65,'[1]ICR Data'!$A:$E,5,FALSE)</f>
        <v>#N/A</v>
      </c>
      <c r="E65" s="179">
        <f>IF(VLOOKUP($B65,'[2]AA Comparison'!$C$1:$R$65536,3)="","",VLOOKUP($B65,'[2]AA Comparison'!$C$1:$R$65536,3,FALSE))</f>
        <v>0</v>
      </c>
      <c r="F65" s="179">
        <f>IF(VLOOKUP($B65,'[2]AA Comparison'!$C$1:$R$65536,10)="","",VLOOKUP($B65,'[2]AA Comparison'!$C$1:$R$65536,10,FALSE))</f>
        <v>0.3</v>
      </c>
      <c r="G65" s="179">
        <f>IF(VLOOKUP($B65,'[2]AA Comparison'!$C$1:$R$65536,4)="","",VLOOKUP($B65,'[2]AA Comparison'!$C$1:$R$65536,4,FALSE))</f>
        <v>0</v>
      </c>
      <c r="H65" s="179">
        <f>IF(VLOOKUP($B65,'[2]AA Comparison'!$C$1:$R$65536,11)="","",VLOOKUP($B65,'[2]AA Comparison'!$C$1:$R$65536,11,FALSE))</f>
        <v>0.5</v>
      </c>
      <c r="I65" s="179">
        <f>IF(VLOOKUP($B65,'[2]AA Comparison'!$C$1:$R$65536,5)="","",VLOOKUP($B65,'[2]AA Comparison'!$C$1:$R$65536,5,FALSE))</f>
        <v>0</v>
      </c>
      <c r="J65" s="179">
        <f>IF(VLOOKUP($B65,'[2]AA Comparison'!$C$1:$R$65536,12)="","",VLOOKUP($B65,'[2]AA Comparison'!$C$1:$R$65536,12,FALSE))</f>
        <v>0.5</v>
      </c>
      <c r="K65" s="49">
        <f>IF(VLOOKUP($B65,'[2]AA Comparison'!$C$1:$R$65536,6)="","",VLOOKUP($B65,'[2]AA Comparison'!$C$1:$R$65536,6,FALSE))</f>
        <v>0</v>
      </c>
      <c r="L65" s="49">
        <f>IF(VLOOKUP($B65,'[2]AA Comparison'!$C$1:$R$65536,13)="","",VLOOKUP($B65,'[2]AA Comparison'!$C$1:$R$65536,13,FALSE))</f>
        <v>0.45</v>
      </c>
      <c r="M65" s="49">
        <f>IF(VLOOKUP($B65,'[2]AA Comparison'!$C$1:$R$65536,7)="","",VLOOKUP($B65,'[2]AA Comparison'!$C$1:$R$65536,7,FALSE))</f>
        <v>0</v>
      </c>
      <c r="N65" s="49">
        <f>IF(VLOOKUP($B65,'[2]AA Comparison'!$C$1:$R$65536,14)="","",VLOOKUP($B65,'[2]AA Comparison'!$C$1:$R$65536,14,FALSE))</f>
        <v>0.45</v>
      </c>
      <c r="O65" s="49">
        <f>IF(VLOOKUP($B65,'[2]AA Comparison'!$C$1:$R$65536,8)="","",VLOOKUP($B65,'[2]AA Comparison'!$C$1:$R$65536,8,FALSE))</f>
        <v>0</v>
      </c>
      <c r="P65" s="49">
        <f>IF(VLOOKUP($B65,'[2]AA Comparison'!$C$1:$R$65536,15)="","",VLOOKUP($B65,'[2]AA Comparison'!$C$1:$R$65536,15,FALSE))</f>
        <v>0.3</v>
      </c>
      <c r="Q65" s="49">
        <f>IF(VLOOKUP($B65,'[2]AA Comparison'!$C$1:$R$65536,9)="","",VLOOKUP($B65,'[2]AA Comparison'!$C$1:$R$65536,9,FALSE))</f>
        <v>0</v>
      </c>
      <c r="R65" s="49">
        <f>IF(VLOOKUP($B65,'[2]AA Comparison'!$C$1:$R$65536,16)="","",VLOOKUP($B65,'[2]AA Comparison'!$C$1:$R$65536,16,FALSE))</f>
        <v>0.5</v>
      </c>
      <c r="S65" s="13" t="e">
        <f>VLOOKUP(B65,'[1]BuySell Data'!$A:$E,5,FALSE)</f>
        <v>#N/A</v>
      </c>
      <c r="T65" s="30" t="str">
        <f>VLOOKUP(B65,'[1]Investment Managers'!$A:$B,2,FALSE)</f>
        <v>Russell Investment Management Limited</v>
      </c>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row>
    <row r="66" spans="1:244" s="3" customFormat="1" ht="13" x14ac:dyDescent="0.3">
      <c r="A66" s="118" t="s">
        <v>423</v>
      </c>
      <c r="B66" s="187" t="s">
        <v>106</v>
      </c>
      <c r="C66" s="52" t="s">
        <v>874</v>
      </c>
      <c r="D66" s="50">
        <f>VLOOKUP(B66,'[1]ICR Data'!$A:$E,5,FALSE)</f>
        <v>9.1000000000000004E-3</v>
      </c>
      <c r="E66" s="179">
        <f>IF(VLOOKUP($B66,'[2]AA Comparison'!$C$1:$R$65536,3)="","",VLOOKUP($B66,'[2]AA Comparison'!$C$1:$R$65536,3,FALSE))</f>
        <v>0</v>
      </c>
      <c r="F66" s="179">
        <f>IF(VLOOKUP($B66,'[2]AA Comparison'!$C$1:$R$65536,10)="","",VLOOKUP($B66,'[2]AA Comparison'!$C$1:$R$65536,10,FALSE))</f>
        <v>0.13</v>
      </c>
      <c r="G66" s="179">
        <f>IF(VLOOKUP($B66,'[2]AA Comparison'!$C$1:$R$65536,4)="","",VLOOKUP($B66,'[2]AA Comparison'!$C$1:$R$65536,4,FALSE))</f>
        <v>0.15</v>
      </c>
      <c r="H66" s="179">
        <f>IF(VLOOKUP($B66,'[2]AA Comparison'!$C$1:$R$65536,11)="","",VLOOKUP($B66,'[2]AA Comparison'!$C$1:$R$65536,11,FALSE))</f>
        <v>0.35</v>
      </c>
      <c r="I66" s="179">
        <f>IF(VLOOKUP($B66,'[2]AA Comparison'!$C$1:$R$65536,5)="","",VLOOKUP($B66,'[2]AA Comparison'!$C$1:$R$65536,5,FALSE))</f>
        <v>0.05</v>
      </c>
      <c r="J66" s="179">
        <f>IF(VLOOKUP($B66,'[2]AA Comparison'!$C$1:$R$65536,12)="","",VLOOKUP($B66,'[2]AA Comparison'!$C$1:$R$65536,12,FALSE))</f>
        <v>0.11</v>
      </c>
      <c r="K66" s="49">
        <f>IF(VLOOKUP($B66,'[2]AA Comparison'!$C$1:$R$65536,6)="","",VLOOKUP($B66,'[2]AA Comparison'!$C$1:$R$65536,6,FALSE))</f>
        <v>0.26</v>
      </c>
      <c r="L66" s="49">
        <f>IF(VLOOKUP($B66,'[2]AA Comparison'!$C$1:$R$65536,13)="","",VLOOKUP($B66,'[2]AA Comparison'!$C$1:$R$65536,13,FALSE))</f>
        <v>0.46</v>
      </c>
      <c r="M66" s="49">
        <f>IF(VLOOKUP($B66,'[2]AA Comparison'!$C$1:$R$65536,7)="","",VLOOKUP($B66,'[2]AA Comparison'!$C$1:$R$65536,7,FALSE))</f>
        <v>0.16</v>
      </c>
      <c r="N66" s="49">
        <f>IF(VLOOKUP($B66,'[2]AA Comparison'!$C$1:$R$65536,14)="","",VLOOKUP($B66,'[2]AA Comparison'!$C$1:$R$65536,14,FALSE))</f>
        <v>0.36</v>
      </c>
      <c r="O66" s="49">
        <f>IF(VLOOKUP($B66,'[2]AA Comparison'!$C$1:$R$65536,8)="","",VLOOKUP($B66,'[2]AA Comparison'!$C$1:$R$65536,8,FALSE))</f>
        <v>0</v>
      </c>
      <c r="P66" s="49">
        <f>IF(VLOOKUP($B66,'[2]AA Comparison'!$C$1:$R$65536,15)="","",VLOOKUP($B66,'[2]AA Comparison'!$C$1:$R$65536,15,FALSE))</f>
        <v>0.2</v>
      </c>
      <c r="Q66" s="49">
        <f>IF(VLOOKUP($B66,'[2]AA Comparison'!$C$1:$R$65536,9)="","",VLOOKUP($B66,'[2]AA Comparison'!$C$1:$R$65536,9,FALSE))</f>
        <v>0</v>
      </c>
      <c r="R66" s="49">
        <f>IF(VLOOKUP($B66,'[2]AA Comparison'!$C$1:$R$65536,16)="","",VLOOKUP($B66,'[2]AA Comparison'!$C$1:$R$65536,16,FALSE))</f>
        <v>0.15</v>
      </c>
      <c r="S66" s="13">
        <f>VLOOKUP(B66,'[1]BuySell Data'!$A:$E,5,FALSE)</f>
        <v>3.7000000000000002E-3</v>
      </c>
      <c r="T66" s="30" t="str">
        <f>VLOOKUP(B66,'[1]Investment Managers'!$A:$B,2,FALSE)</f>
        <v>Russell Investment Management Limited</v>
      </c>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row>
    <row r="67" spans="1:244" s="37" customFormat="1" x14ac:dyDescent="0.25">
      <c r="A67" s="118" t="s">
        <v>1160</v>
      </c>
      <c r="B67" s="52" t="s">
        <v>155</v>
      </c>
      <c r="C67" s="52" t="s">
        <v>874</v>
      </c>
      <c r="D67" s="50">
        <f>VLOOKUP(B67,'[1]ICR Data'!$A:$E,5,FALSE)</f>
        <v>8.6999999999999994E-3</v>
      </c>
      <c r="E67" s="179">
        <f>IF(VLOOKUP($B67,'[2]AA Comparison'!$C$1:$R$65536,3)="","",VLOOKUP($B67,'[2]AA Comparison'!$C$1:$R$65536,3,FALSE))</f>
        <v>0</v>
      </c>
      <c r="F67" s="179">
        <f>IF(VLOOKUP($B67,'[2]AA Comparison'!$C$1:$R$65536,10)="","",VLOOKUP($B67,'[2]AA Comparison'!$C$1:$R$65536,10,FALSE))</f>
        <v>0.2</v>
      </c>
      <c r="G67" s="179">
        <f>IF(VLOOKUP($B67,'[2]AA Comparison'!$C$1:$R$65536,4)="","",VLOOKUP($B67,'[2]AA Comparison'!$C$1:$R$65536,4,FALSE))</f>
        <v>0</v>
      </c>
      <c r="H67" s="179">
        <f>IF(VLOOKUP($B67,'[2]AA Comparison'!$C$1:$R$65536,11)="","",VLOOKUP($B67,'[2]AA Comparison'!$C$1:$R$65536,11,FALSE))</f>
        <v>0.35</v>
      </c>
      <c r="I67" s="179">
        <f>IF(VLOOKUP($B67,'[2]AA Comparison'!$C$1:$R$65536,5)="","",VLOOKUP($B67,'[2]AA Comparison'!$C$1:$R$65536,5,FALSE))</f>
        <v>0.05</v>
      </c>
      <c r="J67" s="179">
        <f>IF(VLOOKUP($B67,'[2]AA Comparison'!$C$1:$R$65536,12)="","",VLOOKUP($B67,'[2]AA Comparison'!$C$1:$R$65536,12,FALSE))</f>
        <v>0.35</v>
      </c>
      <c r="K67" s="49">
        <f>IF(VLOOKUP($B67,'[2]AA Comparison'!$C$1:$R$65536,6)="","",VLOOKUP($B67,'[2]AA Comparison'!$C$1:$R$65536,6,FALSE))</f>
        <v>0.28000000000000003</v>
      </c>
      <c r="L67" s="49">
        <f>IF(VLOOKUP($B67,'[2]AA Comparison'!$C$1:$R$65536,13)="","",VLOOKUP($B67,'[2]AA Comparison'!$C$1:$R$65536,13,FALSE))</f>
        <v>0.45</v>
      </c>
      <c r="M67" s="49">
        <f>IF(VLOOKUP($B67,'[2]AA Comparison'!$C$1:$R$65536,7)="","",VLOOKUP($B67,'[2]AA Comparison'!$C$1:$R$65536,7,FALSE))</f>
        <v>0.1</v>
      </c>
      <c r="N67" s="49">
        <f>IF(VLOOKUP($B67,'[2]AA Comparison'!$C$1:$R$65536,14)="","",VLOOKUP($B67,'[2]AA Comparison'!$C$1:$R$65536,14,FALSE))</f>
        <v>0.3</v>
      </c>
      <c r="O67" s="49">
        <f>IF(VLOOKUP($B67,'[2]AA Comparison'!$C$1:$R$65536,8)="","",VLOOKUP($B67,'[2]AA Comparison'!$C$1:$R$65536,8,FALSE))</f>
        <v>0</v>
      </c>
      <c r="P67" s="49">
        <f>IF(VLOOKUP($B67,'[2]AA Comparison'!$C$1:$R$65536,15)="","",VLOOKUP($B67,'[2]AA Comparison'!$C$1:$R$65536,15,FALSE))</f>
        <v>0.15</v>
      </c>
      <c r="Q67" s="49">
        <f>IF(VLOOKUP($B67,'[2]AA Comparison'!$C$1:$R$65536,9)="","",VLOOKUP($B67,'[2]AA Comparison'!$C$1:$R$65536,9,FALSE))</f>
        <v>0</v>
      </c>
      <c r="R67" s="49">
        <f>IF(VLOOKUP($B67,'[2]AA Comparison'!$C$1:$R$65536,16)="","",VLOOKUP($B67,'[2]AA Comparison'!$C$1:$R$65536,16,FALSE))</f>
        <v>0.15</v>
      </c>
      <c r="S67" s="13">
        <f>VLOOKUP(B67,'[1]BuySell Data'!$A:$E,5,FALSE)</f>
        <v>3.0000000000000001E-3</v>
      </c>
      <c r="T67" s="30" t="str">
        <f>VLOOKUP(B67,'[1]Investment Managers'!$A:$B,2,FALSE)</f>
        <v>Schroder Investment Management Aus Ltd</v>
      </c>
      <c r="U67" s="39"/>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row>
    <row r="68" spans="1:244" s="11" customFormat="1" x14ac:dyDescent="0.25">
      <c r="A68" s="118" t="s">
        <v>66</v>
      </c>
      <c r="B68" s="178" t="s">
        <v>67</v>
      </c>
      <c r="C68" s="52" t="s">
        <v>874</v>
      </c>
      <c r="D68" s="50">
        <f>VLOOKUP(B68,'[1]ICR Data'!$A:$E,5,FALSE)</f>
        <v>0.01</v>
      </c>
      <c r="E68" s="179">
        <f>IF(VLOOKUP($B68,'[2]AA Comparison'!$C$1:$R$65536,3)="","",VLOOKUP($B68,'[2]AA Comparison'!$C$1:$R$65536,3,FALSE))</f>
        <v>0</v>
      </c>
      <c r="F68" s="179">
        <f>IF(VLOOKUP($B68,'[2]AA Comparison'!$C$1:$R$65536,10)="","",VLOOKUP($B68,'[2]AA Comparison'!$C$1:$R$65536,10,FALSE))</f>
        <v>0.3</v>
      </c>
      <c r="G68" s="179">
        <f>IF(VLOOKUP($B68,'[2]AA Comparison'!$C$1:$R$65536,4)="","",VLOOKUP($B68,'[2]AA Comparison'!$C$1:$R$65536,4,FALSE))</f>
        <v>0</v>
      </c>
      <c r="H68" s="179">
        <f>IF(VLOOKUP($B68,'[2]AA Comparison'!$C$1:$R$65536,11)="","",VLOOKUP($B68,'[2]AA Comparison'!$C$1:$R$65536,11,FALSE))</f>
        <v>0.6</v>
      </c>
      <c r="I68" s="179">
        <f>IF(VLOOKUP($B68,'[2]AA Comparison'!$C$1:$R$65536,5)="","",VLOOKUP($B68,'[2]AA Comparison'!$C$1:$R$65536,5,FALSE))</f>
        <v>0</v>
      </c>
      <c r="J68" s="179">
        <f>IF(VLOOKUP($B68,'[2]AA Comparison'!$C$1:$R$65536,12)="","",VLOOKUP($B68,'[2]AA Comparison'!$C$1:$R$65536,12,FALSE))</f>
        <v>0.6</v>
      </c>
      <c r="K68" s="49">
        <f>IF(VLOOKUP($B68,'[2]AA Comparison'!$C$1:$R$65536,6)="","",VLOOKUP($B68,'[2]AA Comparison'!$C$1:$R$65536,6,FALSE))</f>
        <v>0</v>
      </c>
      <c r="L68" s="49">
        <f>IF(VLOOKUP($B68,'[2]AA Comparison'!$C$1:$R$65536,13)="","",VLOOKUP($B68,'[2]AA Comparison'!$C$1:$R$65536,13,FALSE))</f>
        <v>0.6</v>
      </c>
      <c r="M68" s="49">
        <f>IF(VLOOKUP($B68,'[2]AA Comparison'!$C$1:$R$65536,7)="","",VLOOKUP($B68,'[2]AA Comparison'!$C$1:$R$65536,7,FALSE))</f>
        <v>0</v>
      </c>
      <c r="N68" s="49">
        <f>IF(VLOOKUP($B68,'[2]AA Comparison'!$C$1:$R$65536,14)="","",VLOOKUP($B68,'[2]AA Comparison'!$C$1:$R$65536,14,FALSE))</f>
        <v>0.6</v>
      </c>
      <c r="O68" s="49">
        <f>IF(VLOOKUP($B68,'[2]AA Comparison'!$C$1:$R$65536,8)="","",VLOOKUP($B68,'[2]AA Comparison'!$C$1:$R$65536,8,FALSE))</f>
        <v>0</v>
      </c>
      <c r="P68" s="49">
        <f>IF(VLOOKUP($B68,'[2]AA Comparison'!$C$1:$R$65536,15)="","",VLOOKUP($B68,'[2]AA Comparison'!$C$1:$R$65536,15,FALSE))</f>
        <v>0.3</v>
      </c>
      <c r="Q68" s="49">
        <f>IF(VLOOKUP($B68,'[2]AA Comparison'!$C$1:$R$65536,9)="","",VLOOKUP($B68,'[2]AA Comparison'!$C$1:$R$65536,9,FALSE))</f>
        <v>0</v>
      </c>
      <c r="R68" s="49">
        <f>IF(VLOOKUP($B68,'[2]AA Comparison'!$C$1:$R$65536,16)="","",VLOOKUP($B68,'[2]AA Comparison'!$C$1:$R$65536,16,FALSE))</f>
        <v>0.15</v>
      </c>
      <c r="S68" s="13">
        <f>VLOOKUP(B68,'[1]BuySell Data'!$A:$E,5,FALSE)</f>
        <v>4.0000000000000001E-3</v>
      </c>
      <c r="T68" s="30" t="str">
        <f>VLOOKUP(B68,'[1]Investment Managers'!$A:$B,2,FALSE)</f>
        <v>UBS Asset Management (Australia) Ltd</v>
      </c>
      <c r="U68" s="39"/>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row>
    <row r="69" spans="1:244" s="3" customFormat="1" ht="13" x14ac:dyDescent="0.3">
      <c r="A69" s="180" t="s">
        <v>339</v>
      </c>
      <c r="B69" s="39" t="s">
        <v>340</v>
      </c>
      <c r="C69" s="52" t="s">
        <v>874</v>
      </c>
      <c r="D69" s="50">
        <f>VLOOKUP(B69,'[1]ICR Data'!$A:$E,5,FALSE)</f>
        <v>3.4000000000000002E-3</v>
      </c>
      <c r="E69" s="179">
        <f>IF(VLOOKUP($B69,'[2]AA Comparison'!$C$1:$R$65536,3)="","",VLOOKUP($B69,'[2]AA Comparison'!$C$1:$R$65536,3,FALSE))</f>
        <v>0</v>
      </c>
      <c r="F69" s="179">
        <f>IF(VLOOKUP($B69,'[2]AA Comparison'!$C$1:$R$65536,10)="","",VLOOKUP($B69,'[2]AA Comparison'!$C$1:$R$65536,10,FALSE))</f>
        <v>0.3</v>
      </c>
      <c r="G69" s="179">
        <f>IF(VLOOKUP($B69,'[2]AA Comparison'!$C$1:$R$65536,4)="","",VLOOKUP($B69,'[2]AA Comparison'!$C$1:$R$65536,4,FALSE))</f>
        <v>0</v>
      </c>
      <c r="H69" s="179">
        <f>IF(VLOOKUP($B69,'[2]AA Comparison'!$C$1:$R$65536,11)="","",VLOOKUP($B69,'[2]AA Comparison'!$C$1:$R$65536,11,FALSE))</f>
        <v>0.5</v>
      </c>
      <c r="I69" s="179">
        <f>IF(VLOOKUP($B69,'[2]AA Comparison'!$C$1:$R$65536,5)="","",VLOOKUP($B69,'[2]AA Comparison'!$C$1:$R$65536,5,FALSE))</f>
        <v>0</v>
      </c>
      <c r="J69" s="179">
        <f>IF(VLOOKUP($B69,'[2]AA Comparison'!$C$1:$R$65536,12)="","",VLOOKUP($B69,'[2]AA Comparison'!$C$1:$R$65536,12,FALSE))</f>
        <v>0.5</v>
      </c>
      <c r="K69" s="49">
        <f>IF(VLOOKUP($B69,'[2]AA Comparison'!$C$1:$R$65536,6)="","",VLOOKUP($B69,'[2]AA Comparison'!$C$1:$R$65536,6,FALSE))</f>
        <v>0.15</v>
      </c>
      <c r="L69" s="49">
        <f>IF(VLOOKUP($B69,'[2]AA Comparison'!$C$1:$R$65536,13)="","",VLOOKUP($B69,'[2]AA Comparison'!$C$1:$R$65536,13,FALSE))</f>
        <v>0.6</v>
      </c>
      <c r="M69" s="49">
        <f>IF(VLOOKUP($B69,'[2]AA Comparison'!$C$1:$R$65536,7)="","",VLOOKUP($B69,'[2]AA Comparison'!$C$1:$R$65536,7,FALSE))</f>
        <v>0.15</v>
      </c>
      <c r="N69" s="49">
        <f>IF(VLOOKUP($B69,'[2]AA Comparison'!$C$1:$R$65536,14)="","",VLOOKUP($B69,'[2]AA Comparison'!$C$1:$R$65536,14,FALSE))</f>
        <v>0.7</v>
      </c>
      <c r="O69" s="49">
        <f>IF(VLOOKUP($B69,'[2]AA Comparison'!$C$1:$R$65536,8)="","",VLOOKUP($B69,'[2]AA Comparison'!$C$1:$R$65536,8,FALSE))</f>
        <v>0</v>
      </c>
      <c r="P69" s="49">
        <f>IF(VLOOKUP($B69,'[2]AA Comparison'!$C$1:$R$65536,15)="","",VLOOKUP($B69,'[2]AA Comparison'!$C$1:$R$65536,15,FALSE))</f>
        <v>0.15</v>
      </c>
      <c r="Q69" s="49">
        <f>IF(VLOOKUP($B69,'[2]AA Comparison'!$C$1:$R$65536,9)="","",VLOOKUP($B69,'[2]AA Comparison'!$C$1:$R$65536,9,FALSE))</f>
        <v>0</v>
      </c>
      <c r="R69" s="49">
        <f>IF(VLOOKUP($B69,'[2]AA Comparison'!$C$1:$R$65536,16)="","",VLOOKUP($B69,'[2]AA Comparison'!$C$1:$R$65536,16,FALSE))</f>
        <v>0.2</v>
      </c>
      <c r="S69" s="13">
        <f>VLOOKUP(B69,'[1]BuySell Data'!$A:$E,5,FALSE)</f>
        <v>1.8E-3</v>
      </c>
      <c r="T69" s="30" t="str">
        <f>VLOOKUP(B69,'[1]Investment Managers'!$A:$B,2,FALSE)</f>
        <v>UBS Asset Management (Australia) Ltd</v>
      </c>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row>
    <row r="70" spans="1:244" s="3" customFormat="1" ht="13" x14ac:dyDescent="0.3">
      <c r="A70" s="180" t="s">
        <v>268</v>
      </c>
      <c r="B70" s="39" t="s">
        <v>269</v>
      </c>
      <c r="C70" s="52" t="s">
        <v>874</v>
      </c>
      <c r="D70" s="50">
        <f>VLOOKUP(B70,'[1]ICR Data'!$A:$E,5,FALSE)</f>
        <v>2.8999999999999998E-3</v>
      </c>
      <c r="E70" s="179">
        <f>IF(VLOOKUP($B70,'[2]AA Comparison'!$C$1:$R$65536,3)="","",VLOOKUP($B70,'[2]AA Comparison'!$C$1:$R$65536,3,FALSE))</f>
        <v>0</v>
      </c>
      <c r="F70" s="179">
        <f>IF(VLOOKUP($B70,'[2]AA Comparison'!$C$1:$R$65536,10)="","",VLOOKUP($B70,'[2]AA Comparison'!$C$1:$R$65536,10,FALSE))</f>
        <v>0</v>
      </c>
      <c r="G70" s="179">
        <f>IF(VLOOKUP($B70,'[2]AA Comparison'!$C$1:$R$65536,4)="","",VLOOKUP($B70,'[2]AA Comparison'!$C$1:$R$65536,4,FALSE))</f>
        <v>7.0000000000000007E-2</v>
      </c>
      <c r="H70" s="179">
        <f>IF(VLOOKUP($B70,'[2]AA Comparison'!$C$1:$R$65536,11)="","",VLOOKUP($B70,'[2]AA Comparison'!$C$1:$R$65536,11,FALSE))</f>
        <v>0.11</v>
      </c>
      <c r="I70" s="179">
        <f>IF(VLOOKUP($B70,'[2]AA Comparison'!$C$1:$R$65536,5)="","",VLOOKUP($B70,'[2]AA Comparison'!$C$1:$R$65536,5,FALSE))</f>
        <v>0.19</v>
      </c>
      <c r="J70" s="179">
        <f>IF(VLOOKUP($B70,'[2]AA Comparison'!$C$1:$R$65536,12)="","",VLOOKUP($B70,'[2]AA Comparison'!$C$1:$R$65536,12,FALSE))</f>
        <v>0.23</v>
      </c>
      <c r="K70" s="49">
        <f>IF(VLOOKUP($B70,'[2]AA Comparison'!$C$1:$R$65536,6)="","",VLOOKUP($B70,'[2]AA Comparison'!$C$1:$R$65536,6,FALSE))</f>
        <v>0.26</v>
      </c>
      <c r="L70" s="49">
        <f>IF(VLOOKUP($B70,'[2]AA Comparison'!$C$1:$R$65536,13)="","",VLOOKUP($B70,'[2]AA Comparison'!$C$1:$R$65536,13,FALSE))</f>
        <v>0.3</v>
      </c>
      <c r="M70" s="49">
        <f>IF(VLOOKUP($B70,'[2]AA Comparison'!$C$1:$R$65536,7)="","",VLOOKUP($B70,'[2]AA Comparison'!$C$1:$R$65536,7,FALSE))</f>
        <v>0.02</v>
      </c>
      <c r="N70" s="49">
        <f>IF(VLOOKUP($B70,'[2]AA Comparison'!$C$1:$R$65536,14)="","",VLOOKUP($B70,'[2]AA Comparison'!$C$1:$R$65536,14,FALSE))</f>
        <v>0.22500000000000001</v>
      </c>
      <c r="O70" s="49">
        <f>IF(VLOOKUP($B70,'[2]AA Comparison'!$C$1:$R$65536,8)="","",VLOOKUP($B70,'[2]AA Comparison'!$C$1:$R$65536,8,FALSE))</f>
        <v>0</v>
      </c>
      <c r="P70" s="49">
        <f>IF(VLOOKUP($B70,'[2]AA Comparison'!$C$1:$R$65536,15)="","",VLOOKUP($B70,'[2]AA Comparison'!$C$1:$R$65536,15,FALSE))</f>
        <v>0</v>
      </c>
      <c r="Q70" s="49">
        <f>IF(VLOOKUP($B70,'[2]AA Comparison'!$C$1:$R$65536,9)="","",VLOOKUP($B70,'[2]AA Comparison'!$C$1:$R$65536,9,FALSE))</f>
        <v>0</v>
      </c>
      <c r="R70" s="49">
        <f>IF(VLOOKUP($B70,'[2]AA Comparison'!$C$1:$R$65536,16)="","",VLOOKUP($B70,'[2]AA Comparison'!$C$1:$R$65536,16,FALSE))</f>
        <v>0</v>
      </c>
      <c r="S70" s="13">
        <f>VLOOKUP(B70,'[1]BuySell Data'!$A:$E,5,FALSE)</f>
        <v>1.8E-3</v>
      </c>
      <c r="T70" s="30" t="str">
        <f>VLOOKUP(B70,'[1]Investment Managers'!$A:$B,2,FALSE)</f>
        <v>OnePath Funds Management Limited</v>
      </c>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row>
    <row r="71" spans="1:244" x14ac:dyDescent="0.25">
      <c r="A71" s="118" t="s">
        <v>259</v>
      </c>
      <c r="B71" s="39" t="s">
        <v>260</v>
      </c>
      <c r="C71" s="52" t="s">
        <v>874</v>
      </c>
      <c r="D71" s="50">
        <f>VLOOKUP(B71,'[1]ICR Data'!$A:$E,5,FALSE)</f>
        <v>8.7999999999999988E-3</v>
      </c>
      <c r="E71" s="179">
        <f>IF(VLOOKUP($B71,'[2]AA Comparison'!$C$1:$R$65536,3)="","",VLOOKUP($B71,'[2]AA Comparison'!$C$1:$R$65536,3,FALSE))</f>
        <v>0</v>
      </c>
      <c r="F71" s="179">
        <f>IF(VLOOKUP($B71,'[2]AA Comparison'!$C$1:$R$65536,10)="","",VLOOKUP($B71,'[2]AA Comparison'!$C$1:$R$65536,10,FALSE))</f>
        <v>0.15</v>
      </c>
      <c r="G71" s="179">
        <f>IF(VLOOKUP($B71,'[2]AA Comparison'!$C$1:$R$65536,4)="","",VLOOKUP($B71,'[2]AA Comparison'!$C$1:$R$65536,4,FALSE))</f>
        <v>0.15</v>
      </c>
      <c r="H71" s="179">
        <f>IF(VLOOKUP($B71,'[2]AA Comparison'!$C$1:$R$65536,11)="","",VLOOKUP($B71,'[2]AA Comparison'!$C$1:$R$65536,11,FALSE))</f>
        <v>0.35</v>
      </c>
      <c r="I71" s="179">
        <f>IF(VLOOKUP($B71,'[2]AA Comparison'!$C$1:$R$65536,5)="","",VLOOKUP($B71,'[2]AA Comparison'!$C$1:$R$65536,5,FALSE))</f>
        <v>7.0000000000000007E-2</v>
      </c>
      <c r="J71" s="179">
        <f>IF(VLOOKUP($B71,'[2]AA Comparison'!$C$1:$R$65536,12)="","",VLOOKUP($B71,'[2]AA Comparison'!$C$1:$R$65536,12,FALSE))</f>
        <v>0.13</v>
      </c>
      <c r="K71" s="49">
        <f>IF(VLOOKUP($B71,'[2]AA Comparison'!$C$1:$R$65536,6)="","",VLOOKUP($B71,'[2]AA Comparison'!$C$1:$R$65536,6,FALSE))</f>
        <v>0.22</v>
      </c>
      <c r="L71" s="49">
        <f>IF(VLOOKUP($B71,'[2]AA Comparison'!$C$1:$R$65536,13)="","",VLOOKUP($B71,'[2]AA Comparison'!$C$1:$R$65536,13,FALSE))</f>
        <v>0.42</v>
      </c>
      <c r="M71" s="49">
        <f>IF(VLOOKUP($B71,'[2]AA Comparison'!$C$1:$R$65536,7)="","",VLOOKUP($B71,'[2]AA Comparison'!$C$1:$R$65536,7,FALSE))</f>
        <v>0.21</v>
      </c>
      <c r="N71" s="49">
        <f>IF(VLOOKUP($B71,'[2]AA Comparison'!$C$1:$R$65536,14)="","",VLOOKUP($B71,'[2]AA Comparison'!$C$1:$R$65536,14,FALSE))</f>
        <v>0.41</v>
      </c>
      <c r="O71" s="49">
        <f>IF(VLOOKUP($B71,'[2]AA Comparison'!$C$1:$R$65536,8)="","",VLOOKUP($B71,'[2]AA Comparison'!$C$1:$R$65536,8,FALSE))</f>
        <v>0</v>
      </c>
      <c r="P71" s="49">
        <f>IF(VLOOKUP($B71,'[2]AA Comparison'!$C$1:$R$65536,15)="","",VLOOKUP($B71,'[2]AA Comparison'!$C$1:$R$65536,15,FALSE))</f>
        <v>0.17</v>
      </c>
      <c r="Q71" s="49">
        <f>IF(VLOOKUP($B71,'[2]AA Comparison'!$C$1:$R$65536,9)="","",VLOOKUP($B71,'[2]AA Comparison'!$C$1:$R$65536,9,FALSE))</f>
        <v>0</v>
      </c>
      <c r="R71" s="49">
        <f>IF(VLOOKUP($B71,'[2]AA Comparison'!$C$1:$R$65536,16)="","",VLOOKUP($B71,'[2]AA Comparison'!$C$1:$R$65536,16,FALSE))</f>
        <v>0.1</v>
      </c>
      <c r="S71" s="13">
        <f>VLOOKUP(B71,'[1]BuySell Data'!$A:$E,5,FALSE)</f>
        <v>3.7000000000000002E-3</v>
      </c>
      <c r="T71" s="30" t="str">
        <f>VLOOKUP(B71,'[1]Investment Managers'!$A:$B,2,FALSE)</f>
        <v>Russell Investment Management Limited</v>
      </c>
      <c r="U71" s="39"/>
    </row>
    <row r="72" spans="1:244" s="37" customFormat="1" x14ac:dyDescent="0.25">
      <c r="A72" s="118" t="s">
        <v>123</v>
      </c>
      <c r="B72" s="52" t="s">
        <v>37</v>
      </c>
      <c r="C72" s="52" t="s">
        <v>874</v>
      </c>
      <c r="D72" s="50">
        <f>VLOOKUP(B72,'[1]ICR Data'!$A:$E,5,FALSE)</f>
        <v>9.3999999999999986E-3</v>
      </c>
      <c r="E72" s="179">
        <f>IF(VLOOKUP($B72,'[2]AA Comparison'!$C$1:$R$65536,3)="","",VLOOKUP($B72,'[2]AA Comparison'!$C$1:$R$65536,3,FALSE))</f>
        <v>0</v>
      </c>
      <c r="F72" s="179">
        <f>IF(VLOOKUP($B72,'[2]AA Comparison'!$C$1:$R$65536,10)="","",VLOOKUP($B72,'[2]AA Comparison'!$C$1:$R$65536,10,FALSE))</f>
        <v>0.15</v>
      </c>
      <c r="G72" s="179">
        <f>IF(VLOOKUP($B72,'[2]AA Comparison'!$C$1:$R$65536,4)="","",VLOOKUP($B72,'[2]AA Comparison'!$C$1:$R$65536,4,FALSE))</f>
        <v>0.02</v>
      </c>
      <c r="H72" s="179">
        <f>IF(VLOOKUP($B72,'[2]AA Comparison'!$C$1:$R$65536,11)="","",VLOOKUP($B72,'[2]AA Comparison'!$C$1:$R$65536,11,FALSE))</f>
        <v>0.2</v>
      </c>
      <c r="I72" s="179">
        <f>IF(VLOOKUP($B72,'[2]AA Comparison'!$C$1:$R$65536,5)="","",VLOOKUP($B72,'[2]AA Comparison'!$C$1:$R$65536,5,FALSE))</f>
        <v>0.02</v>
      </c>
      <c r="J72" s="179">
        <f>IF(VLOOKUP($B72,'[2]AA Comparison'!$C$1:$R$65536,12)="","",VLOOKUP($B72,'[2]AA Comparison'!$C$1:$R$65536,12,FALSE))</f>
        <v>0.35</v>
      </c>
      <c r="K72" s="49">
        <f>IF(VLOOKUP($B72,'[2]AA Comparison'!$C$1:$R$65536,6)="","",VLOOKUP($B72,'[2]AA Comparison'!$C$1:$R$65536,6,FALSE))</f>
        <v>0.2</v>
      </c>
      <c r="L72" s="49">
        <f>IF(VLOOKUP($B72,'[2]AA Comparison'!$C$1:$R$65536,13)="","",VLOOKUP($B72,'[2]AA Comparison'!$C$1:$R$65536,13,FALSE))</f>
        <v>0.46</v>
      </c>
      <c r="M72" s="49">
        <f>IF(VLOOKUP($B72,'[2]AA Comparison'!$C$1:$R$65536,7)="","",VLOOKUP($B72,'[2]AA Comparison'!$C$1:$R$65536,7,FALSE))</f>
        <v>0.1</v>
      </c>
      <c r="N72" s="49">
        <f>IF(VLOOKUP($B72,'[2]AA Comparison'!$C$1:$R$65536,14)="","",VLOOKUP($B72,'[2]AA Comparison'!$C$1:$R$65536,14,FALSE))</f>
        <v>0.38</v>
      </c>
      <c r="O72" s="49">
        <f>IF(VLOOKUP($B72,'[2]AA Comparison'!$C$1:$R$65536,8)="","",VLOOKUP($B72,'[2]AA Comparison'!$C$1:$R$65536,8,FALSE))</f>
        <v>0</v>
      </c>
      <c r="P72" s="49">
        <f>IF(VLOOKUP($B72,'[2]AA Comparison'!$C$1:$R$65536,15)="","",VLOOKUP($B72,'[2]AA Comparison'!$C$1:$R$65536,15,FALSE))</f>
        <v>0.12</v>
      </c>
      <c r="Q72" s="49">
        <f>IF(VLOOKUP($B72,'[2]AA Comparison'!$C$1:$R$65536,9)="","",VLOOKUP($B72,'[2]AA Comparison'!$C$1:$R$65536,9,FALSE))</f>
        <v>0</v>
      </c>
      <c r="R72" s="49">
        <f>IF(VLOOKUP($B72,'[2]AA Comparison'!$C$1:$R$65536,16)="","",VLOOKUP($B72,'[2]AA Comparison'!$C$1:$R$65536,16,FALSE))</f>
        <v>0</v>
      </c>
      <c r="S72" s="13">
        <f>VLOOKUP(B72,'[1]BuySell Data'!$A:$E,5,FALSE)</f>
        <v>2.3999999999999998E-3</v>
      </c>
      <c r="T72" s="30" t="str">
        <f>VLOOKUP(B72,'[1]Investment Managers'!$A:$B,2,FALSE)</f>
        <v>Zurich Financial Services Australia Ltd</v>
      </c>
      <c r="U72" s="39"/>
    </row>
    <row r="73" spans="1:244" s="3" customFormat="1" ht="13" x14ac:dyDescent="0.3">
      <c r="A73" s="50"/>
      <c r="B73" s="50"/>
      <c r="C73" s="50"/>
      <c r="D73" s="50"/>
      <c r="E73" s="179"/>
      <c r="F73" s="179"/>
      <c r="G73" s="179"/>
      <c r="H73" s="179"/>
      <c r="I73" s="179"/>
      <c r="J73" s="179"/>
      <c r="K73" s="49"/>
      <c r="L73" s="49"/>
      <c r="M73" s="49"/>
      <c r="N73" s="49"/>
      <c r="O73" s="49"/>
      <c r="P73" s="49"/>
      <c r="Q73" s="49"/>
      <c r="R73" s="49"/>
      <c r="S73" s="13"/>
      <c r="T73" s="37"/>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row>
    <row r="74" spans="1:244" s="3" customFormat="1" ht="13" x14ac:dyDescent="0.3">
      <c r="A74" s="188"/>
      <c r="B74" s="92" t="s">
        <v>830</v>
      </c>
      <c r="C74" s="92"/>
      <c r="D74" s="18" t="e">
        <f>MIN(D47:D72)</f>
        <v>#N/A</v>
      </c>
      <c r="E74" s="183">
        <f>MIN(E47:E72)</f>
        <v>0</v>
      </c>
      <c r="F74" s="183"/>
      <c r="G74" s="183">
        <f>MIN(G47:G72)</f>
        <v>0</v>
      </c>
      <c r="H74" s="183"/>
      <c r="I74" s="183">
        <f>MIN(I47:I72)</f>
        <v>0</v>
      </c>
      <c r="J74" s="183"/>
      <c r="K74" s="48">
        <f>MIN(K47:K72)</f>
        <v>0</v>
      </c>
      <c r="L74" s="48"/>
      <c r="M74" s="48">
        <f>MIN(M47:M72)</f>
        <v>0</v>
      </c>
      <c r="N74" s="48"/>
      <c r="O74" s="48">
        <f>MIN(O47:O72)</f>
        <v>0</v>
      </c>
      <c r="P74" s="48"/>
      <c r="Q74" s="48">
        <f>MIN(Q47:Q72)</f>
        <v>0</v>
      </c>
      <c r="R74" s="48"/>
      <c r="S74" s="6" t="e">
        <f>MIN(S47:S72)</f>
        <v>#N/A</v>
      </c>
      <c r="T74" s="37"/>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row>
    <row r="75" spans="1:244" s="3" customFormat="1" ht="13" x14ac:dyDescent="0.3">
      <c r="A75" s="188"/>
      <c r="B75" s="92" t="s">
        <v>831</v>
      </c>
      <c r="C75" s="92"/>
      <c r="D75" s="18" t="e">
        <f>MAX(D47:D72)</f>
        <v>#N/A</v>
      </c>
      <c r="E75" s="183"/>
      <c r="F75" s="183">
        <f>MAX(F47:F72)</f>
        <v>0.5</v>
      </c>
      <c r="G75" s="183"/>
      <c r="H75" s="183">
        <f>MAX(H47:H72)</f>
        <v>0.6</v>
      </c>
      <c r="I75" s="183"/>
      <c r="J75" s="183">
        <f>MAX(J47:J72)</f>
        <v>0.6</v>
      </c>
      <c r="K75" s="48"/>
      <c r="L75" s="48">
        <f>MAX(L47:L72)</f>
        <v>0.65</v>
      </c>
      <c r="M75" s="48"/>
      <c r="N75" s="48">
        <f>MAX(N47:N72)</f>
        <v>0.7</v>
      </c>
      <c r="O75" s="48"/>
      <c r="P75" s="48">
        <f>MAX(P47:P72)</f>
        <v>0.3</v>
      </c>
      <c r="Q75" s="48"/>
      <c r="R75" s="48">
        <f>MAX(R47:R72)</f>
        <v>0.5</v>
      </c>
      <c r="S75" s="6" t="e">
        <f>MAX(S47:S72)</f>
        <v>#N/A</v>
      </c>
      <c r="T75" s="37"/>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row>
    <row r="76" spans="1:244" s="3" customFormat="1" ht="15" customHeight="1" x14ac:dyDescent="0.3">
      <c r="A76" s="181" t="s">
        <v>203</v>
      </c>
      <c r="B76" s="50"/>
      <c r="C76" s="50"/>
      <c r="D76" s="189"/>
      <c r="E76" s="179"/>
      <c r="F76" s="179"/>
      <c r="G76" s="179"/>
      <c r="H76" s="179"/>
      <c r="I76" s="179"/>
      <c r="J76" s="179"/>
      <c r="K76" s="49"/>
      <c r="L76" s="49"/>
      <c r="M76" s="49"/>
      <c r="N76" s="49"/>
      <c r="O76" s="49"/>
      <c r="P76" s="49"/>
      <c r="Q76" s="49"/>
      <c r="R76" s="49"/>
      <c r="S76" s="13"/>
      <c r="T76" s="37"/>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row>
    <row r="77" spans="1:244" s="3" customFormat="1" ht="15" customHeight="1" x14ac:dyDescent="0.3">
      <c r="A77" s="119" t="s">
        <v>955</v>
      </c>
      <c r="B77" s="91" t="s">
        <v>940</v>
      </c>
      <c r="C77" s="93" t="s">
        <v>874</v>
      </c>
      <c r="D77" s="50">
        <f>VLOOKUP(B77,'[1]ICR Data'!$A:$E,5,FALSE)</f>
        <v>3.8400000000000001E-3</v>
      </c>
      <c r="E77" s="179">
        <f>IF(VLOOKUP($B77,'[2]AA Comparison'!$C$1:$R$65536,3)="","",VLOOKUP($B77,'[2]AA Comparison'!$C$1:$R$65536,3,FALSE))</f>
        <v>0</v>
      </c>
      <c r="F77" s="179">
        <f>IF(VLOOKUP($B77,'[2]AA Comparison'!$C$1:$R$65536,10)="","",VLOOKUP($B77,'[2]AA Comparison'!$C$1:$R$65536,10,FALSE))</f>
        <v>0.1</v>
      </c>
      <c r="G77" s="179">
        <f>IF(VLOOKUP($B77,'[2]AA Comparison'!$C$1:$R$65536,4)="","",VLOOKUP($B77,'[2]AA Comparison'!$C$1:$R$65536,4,FALSE))</f>
        <v>0</v>
      </c>
      <c r="H77" s="179">
        <f>IF(VLOOKUP($B77,'[2]AA Comparison'!$C$1:$R$65536,11)="","",VLOOKUP($B77,'[2]AA Comparison'!$C$1:$R$65536,11,FALSE))</f>
        <v>0.19</v>
      </c>
      <c r="I77" s="179">
        <f>IF(VLOOKUP($B77,'[2]AA Comparison'!$C$1:$R$65536,5)="","",VLOOKUP($B77,'[2]AA Comparison'!$C$1:$R$65536,5,FALSE))</f>
        <v>0</v>
      </c>
      <c r="J77" s="179">
        <f>IF(VLOOKUP($B77,'[2]AA Comparison'!$C$1:$R$65536,12)="","",VLOOKUP($B77,'[2]AA Comparison'!$C$1:$R$65536,12,FALSE))</f>
        <v>0.14000000000000001</v>
      </c>
      <c r="K77" s="49">
        <f>IF(VLOOKUP($B77,'[2]AA Comparison'!$C$1:$R$65536,6)="","",VLOOKUP($B77,'[2]AA Comparison'!$C$1:$R$65536,6,FALSE))</f>
        <v>0.37</v>
      </c>
      <c r="L77" s="49">
        <f>IF(VLOOKUP($B77,'[2]AA Comparison'!$C$1:$R$65536,13)="","",VLOOKUP($B77,'[2]AA Comparison'!$C$1:$R$65536,13,FALSE))</f>
        <v>0.56999999999999995</v>
      </c>
      <c r="M77" s="49">
        <f>IF(VLOOKUP($B77,'[2]AA Comparison'!$C$1:$R$65536,7)="","",VLOOKUP($B77,'[2]AA Comparison'!$C$1:$R$65536,7,FALSE))</f>
        <v>0.28000000000000003</v>
      </c>
      <c r="N77" s="49">
        <f>IF(VLOOKUP($B77,'[2]AA Comparison'!$C$1:$R$65536,14)="","",VLOOKUP($B77,'[2]AA Comparison'!$C$1:$R$65536,14,FALSE))</f>
        <v>0.49</v>
      </c>
      <c r="O77" s="49">
        <f>IF(VLOOKUP($B77,'[2]AA Comparison'!$C$1:$R$65536,8)="","",VLOOKUP($B77,'[2]AA Comparison'!$C$1:$R$65536,8,FALSE))</f>
        <v>0</v>
      </c>
      <c r="P77" s="49">
        <f>IF(VLOOKUP($B77,'[2]AA Comparison'!$C$1:$R$65536,15)="","",VLOOKUP($B77,'[2]AA Comparison'!$C$1:$R$65536,15,FALSE))</f>
        <v>0</v>
      </c>
      <c r="Q77" s="49">
        <f>IF(VLOOKUP($B77,'[2]AA Comparison'!$C$1:$R$65536,9)="","",VLOOKUP($B77,'[2]AA Comparison'!$C$1:$R$65536,9,FALSE))</f>
        <v>0</v>
      </c>
      <c r="R77" s="49">
        <f>IF(VLOOKUP($B77,'[2]AA Comparison'!$C$1:$R$65536,16)="","",VLOOKUP($B77,'[2]AA Comparison'!$C$1:$R$65536,16,FALSE))</f>
        <v>0</v>
      </c>
      <c r="S77" s="13" t="str">
        <f>VLOOKUP(B77,'[1]BuySell Data'!$A:$E,5,FALSE)</f>
        <v>n/a</v>
      </c>
      <c r="T77" s="30" t="str">
        <f>VLOOKUP(B77,'[1]Investment Managers'!$A:$B,2,FALSE)</f>
        <v>BlackRock Investment Mngt (Australia) Ltd</v>
      </c>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row>
    <row r="78" spans="1:244" s="3" customFormat="1" ht="13" x14ac:dyDescent="0.3">
      <c r="A78" s="35" t="s">
        <v>396</v>
      </c>
      <c r="B78" s="19" t="s">
        <v>399</v>
      </c>
      <c r="C78" s="52" t="s">
        <v>874</v>
      </c>
      <c r="D78" s="50">
        <f>VLOOKUP(B78,'[1]ICR Data'!$A:$E,5,FALSE)</f>
        <v>1.1599999999999999E-2</v>
      </c>
      <c r="E78" s="179">
        <f>IF(VLOOKUP($B78,'[2]AA Comparison'!$C$1:$R$65536,3)="","",VLOOKUP($B78,'[2]AA Comparison'!$C$1:$R$65536,3,FALSE))</f>
        <v>0</v>
      </c>
      <c r="F78" s="179">
        <f>IF(VLOOKUP($B78,'[2]AA Comparison'!$C$1:$R$65536,10)="","",VLOOKUP($B78,'[2]AA Comparison'!$C$1:$R$65536,10,FALSE))</f>
        <v>0.05</v>
      </c>
      <c r="G78" s="179">
        <f>IF(VLOOKUP($B78,'[2]AA Comparison'!$C$1:$R$65536,4)="","",VLOOKUP($B78,'[2]AA Comparison'!$C$1:$R$65536,4,FALSE))</f>
        <v>0</v>
      </c>
      <c r="H78" s="179">
        <f>IF(VLOOKUP($B78,'[2]AA Comparison'!$C$1:$R$65536,11)="","",VLOOKUP($B78,'[2]AA Comparison'!$C$1:$R$65536,11,FALSE))</f>
        <v>0</v>
      </c>
      <c r="I78" s="179">
        <f>IF(VLOOKUP($B78,'[2]AA Comparison'!$C$1:$R$65536,5)="","",VLOOKUP($B78,'[2]AA Comparison'!$C$1:$R$65536,5,FALSE))</f>
        <v>0</v>
      </c>
      <c r="J78" s="179">
        <f>IF(VLOOKUP($B78,'[2]AA Comparison'!$C$1:$R$65536,12)="","",VLOOKUP($B78,'[2]AA Comparison'!$C$1:$R$65536,12,FALSE))</f>
        <v>0</v>
      </c>
      <c r="K78" s="49">
        <f>IF(VLOOKUP($B78,'[2]AA Comparison'!$C$1:$R$65536,6)="","",VLOOKUP($B78,'[2]AA Comparison'!$C$1:$R$65536,6,FALSE))</f>
        <v>0.35</v>
      </c>
      <c r="L78" s="49">
        <f>IF(VLOOKUP($B78,'[2]AA Comparison'!$C$1:$R$65536,13)="","",VLOOKUP($B78,'[2]AA Comparison'!$C$1:$R$65536,13,FALSE))</f>
        <v>0.4</v>
      </c>
      <c r="M78" s="49">
        <f>IF(VLOOKUP($B78,'[2]AA Comparison'!$C$1:$R$65536,7)="","",VLOOKUP($B78,'[2]AA Comparison'!$C$1:$R$65536,7,FALSE))</f>
        <v>0.35</v>
      </c>
      <c r="N78" s="49">
        <f>IF(VLOOKUP($B78,'[2]AA Comparison'!$C$1:$R$65536,14)="","",VLOOKUP($B78,'[2]AA Comparison'!$C$1:$R$65536,14,FALSE))</f>
        <v>0.45</v>
      </c>
      <c r="O78" s="49">
        <f>IF(VLOOKUP($B78,'[2]AA Comparison'!$C$1:$R$65536,8)="","",VLOOKUP($B78,'[2]AA Comparison'!$C$1:$R$65536,8,FALSE))</f>
        <v>0.1</v>
      </c>
      <c r="P78" s="49">
        <f>IF(VLOOKUP($B78,'[2]AA Comparison'!$C$1:$R$65536,15)="","",VLOOKUP($B78,'[2]AA Comparison'!$C$1:$R$65536,15,FALSE))</f>
        <v>0.2</v>
      </c>
      <c r="Q78" s="49">
        <f>IF(VLOOKUP($B78,'[2]AA Comparison'!$C$1:$R$65536,9)="","",VLOOKUP($B78,'[2]AA Comparison'!$C$1:$R$65536,9,FALSE))</f>
        <v>0</v>
      </c>
      <c r="R78" s="49">
        <f>IF(VLOOKUP($B78,'[2]AA Comparison'!$C$1:$R$65536,16)="","",VLOOKUP($B78,'[2]AA Comparison'!$C$1:$R$65536,16,FALSE))</f>
        <v>0</v>
      </c>
      <c r="S78" s="13">
        <f>VLOOKUP(B78,'[1]BuySell Data'!$A:$E,5,FALSE)</f>
        <v>3.0000000000000001E-3</v>
      </c>
      <c r="T78" s="30" t="str">
        <f>VLOOKUP(B78,'[1]Investment Managers'!$A:$B,2,FALSE)</f>
        <v>Colonial First State Investments Limited</v>
      </c>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row>
    <row r="79" spans="1:244" s="3" customFormat="1" ht="13" x14ac:dyDescent="0.3">
      <c r="A79" s="118" t="s">
        <v>1326</v>
      </c>
      <c r="B79" s="52" t="s">
        <v>1308</v>
      </c>
      <c r="C79" s="61" t="s">
        <v>874</v>
      </c>
      <c r="D79" s="50">
        <f>VLOOKUP(B79,'[1]ICR Data'!$A:$E,5,FALSE)</f>
        <v>5.5000000000000005E-3</v>
      </c>
      <c r="E79" s="179">
        <f>IF(VLOOKUP($B79,'[2]AA Comparison'!$C$1:$R$65536,3)="","",VLOOKUP($B79,'[2]AA Comparison'!$C$1:$R$65536,3,FALSE))</f>
        <v>0</v>
      </c>
      <c r="F79" s="179">
        <f>IF(VLOOKUP($B79,'[2]AA Comparison'!$C$1:$R$65536,10)="","",VLOOKUP($B79,'[2]AA Comparison'!$C$1:$R$65536,10,FALSE))</f>
        <v>0.15</v>
      </c>
      <c r="G79" s="179">
        <f>IF(VLOOKUP($B79,'[2]AA Comparison'!$C$1:$R$65536,4)="","",VLOOKUP($B79,'[2]AA Comparison'!$C$1:$R$65536,4,FALSE))</f>
        <v>0</v>
      </c>
      <c r="H79" s="179">
        <f>IF(VLOOKUP($B79,'[2]AA Comparison'!$C$1:$R$65536,11)="","",VLOOKUP($B79,'[2]AA Comparison'!$C$1:$R$65536,11,FALSE))</f>
        <v>0.2</v>
      </c>
      <c r="I79" s="179">
        <f>IF(VLOOKUP($B79,'[2]AA Comparison'!$C$1:$R$65536,5)="","",VLOOKUP($B79,'[2]AA Comparison'!$C$1:$R$65536,5,FALSE))</f>
        <v>0</v>
      </c>
      <c r="J79" s="179">
        <f>IF(VLOOKUP($B79,'[2]AA Comparison'!$C$1:$R$65536,12)="","",VLOOKUP($B79,'[2]AA Comparison'!$C$1:$R$65536,12,FALSE))</f>
        <v>0.2</v>
      </c>
      <c r="K79" s="49">
        <f>IF(VLOOKUP($B79,'[2]AA Comparison'!$C$1:$R$65536,6)="","",VLOOKUP($B79,'[2]AA Comparison'!$C$1:$R$65536,6,FALSE))</f>
        <v>0.15</v>
      </c>
      <c r="L79" s="49">
        <f>IF(VLOOKUP($B79,'[2]AA Comparison'!$C$1:$R$65536,13)="","",VLOOKUP($B79,'[2]AA Comparison'!$C$1:$R$65536,13,FALSE))</f>
        <v>0.4</v>
      </c>
      <c r="M79" s="49">
        <f>IF(VLOOKUP($B79,'[2]AA Comparison'!$C$1:$R$65536,7)="","",VLOOKUP($B79,'[2]AA Comparison'!$C$1:$R$65536,7,FALSE))</f>
        <v>0.25</v>
      </c>
      <c r="N79" s="49">
        <f>IF(VLOOKUP($B79,'[2]AA Comparison'!$C$1:$R$65536,14)="","",VLOOKUP($B79,'[2]AA Comparison'!$C$1:$R$65536,14,FALSE))</f>
        <v>0.5</v>
      </c>
      <c r="O79" s="49">
        <f>IF(VLOOKUP($B79,'[2]AA Comparison'!$C$1:$R$65536,8)="","",VLOOKUP($B79,'[2]AA Comparison'!$C$1:$R$65536,8,FALSE))</f>
        <v>0</v>
      </c>
      <c r="P79" s="49">
        <f>IF(VLOOKUP($B79,'[2]AA Comparison'!$C$1:$R$65536,15)="","",VLOOKUP($B79,'[2]AA Comparison'!$C$1:$R$65536,15,FALSE))</f>
        <v>0.25</v>
      </c>
      <c r="Q79" s="49">
        <f>IF(VLOOKUP($B79,'[2]AA Comparison'!$C$1:$R$65536,9)="","",VLOOKUP($B79,'[2]AA Comparison'!$C$1:$R$65536,9,FALSE))</f>
        <v>0</v>
      </c>
      <c r="R79" s="49">
        <f>IF(VLOOKUP($B79,'[2]AA Comparison'!$C$1:$R$65536,16)="","",VLOOKUP($B79,'[2]AA Comparison'!$C$1:$R$65536,16,FALSE))</f>
        <v>0.25</v>
      </c>
      <c r="S79" s="13">
        <f>VLOOKUP(B79,'[1]BuySell Data'!$A:$E,5,FALSE)</f>
        <v>1.4000000000000002E-3</v>
      </c>
      <c r="T79" s="30" t="str">
        <f>VLOOKUP(B79,'[1]Investment Managers'!$A:$B,2,FALSE)</f>
        <v>IOOF Group</v>
      </c>
    </row>
    <row r="80" spans="1:244" s="3" customFormat="1" ht="13" x14ac:dyDescent="0.3">
      <c r="A80" s="118" t="s">
        <v>1327</v>
      </c>
      <c r="B80" s="52" t="s">
        <v>1309</v>
      </c>
      <c r="C80" s="61" t="s">
        <v>874</v>
      </c>
      <c r="D80" s="50">
        <f>VLOOKUP(B80,'[1]ICR Data'!$A:$E,5,FALSE)</f>
        <v>1.2999999999999999E-2</v>
      </c>
      <c r="E80" s="179">
        <f>IF(VLOOKUP($B80,'[2]AA Comparison'!$C$1:$R$65536,3)="","",VLOOKUP($B80,'[2]AA Comparison'!$C$1:$R$65536,3,FALSE))</f>
        <v>0</v>
      </c>
      <c r="F80" s="179">
        <f>IF(VLOOKUP($B80,'[2]AA Comparison'!$C$1:$R$65536,10)="","",VLOOKUP($B80,'[2]AA Comparison'!$C$1:$R$65536,10,FALSE))</f>
        <v>0.15</v>
      </c>
      <c r="G80" s="179">
        <f>IF(VLOOKUP($B80,'[2]AA Comparison'!$C$1:$R$65536,4)="","",VLOOKUP($B80,'[2]AA Comparison'!$C$1:$R$65536,4,FALSE))</f>
        <v>0</v>
      </c>
      <c r="H80" s="179">
        <f>IF(VLOOKUP($B80,'[2]AA Comparison'!$C$1:$R$65536,11)="","",VLOOKUP($B80,'[2]AA Comparison'!$C$1:$R$65536,11,FALSE))</f>
        <v>0.2</v>
      </c>
      <c r="I80" s="179">
        <f>IF(VLOOKUP($B80,'[2]AA Comparison'!$C$1:$R$65536,5)="","",VLOOKUP($B80,'[2]AA Comparison'!$C$1:$R$65536,5,FALSE))</f>
        <v>0</v>
      </c>
      <c r="J80" s="179">
        <f>IF(VLOOKUP($B80,'[2]AA Comparison'!$C$1:$R$65536,12)="","",VLOOKUP($B80,'[2]AA Comparison'!$C$1:$R$65536,12,FALSE))</f>
        <v>0.2</v>
      </c>
      <c r="K80" s="49">
        <f>IF(VLOOKUP($B80,'[2]AA Comparison'!$C$1:$R$65536,6)="","",VLOOKUP($B80,'[2]AA Comparison'!$C$1:$R$65536,6,FALSE))</f>
        <v>0.2</v>
      </c>
      <c r="L80" s="49">
        <f>IF(VLOOKUP($B80,'[2]AA Comparison'!$C$1:$R$65536,13)="","",VLOOKUP($B80,'[2]AA Comparison'!$C$1:$R$65536,13,FALSE))</f>
        <v>0.45</v>
      </c>
      <c r="M80" s="49">
        <f>IF(VLOOKUP($B80,'[2]AA Comparison'!$C$1:$R$65536,7)="","",VLOOKUP($B80,'[2]AA Comparison'!$C$1:$R$65536,7,FALSE))</f>
        <v>0.25</v>
      </c>
      <c r="N80" s="49">
        <f>IF(VLOOKUP($B80,'[2]AA Comparison'!$C$1:$R$65536,14)="","",VLOOKUP($B80,'[2]AA Comparison'!$C$1:$R$65536,14,FALSE))</f>
        <v>0.5</v>
      </c>
      <c r="O80" s="49">
        <f>IF(VLOOKUP($B80,'[2]AA Comparison'!$C$1:$R$65536,8)="","",VLOOKUP($B80,'[2]AA Comparison'!$C$1:$R$65536,8,FALSE))</f>
        <v>0</v>
      </c>
      <c r="P80" s="49">
        <f>IF(VLOOKUP($B80,'[2]AA Comparison'!$C$1:$R$65536,15)="","",VLOOKUP($B80,'[2]AA Comparison'!$C$1:$R$65536,15,FALSE))</f>
        <v>0.25</v>
      </c>
      <c r="Q80" s="49">
        <f>IF(VLOOKUP($B80,'[2]AA Comparison'!$C$1:$R$65536,9)="","",VLOOKUP($B80,'[2]AA Comparison'!$C$1:$R$65536,9,FALSE))</f>
        <v>0</v>
      </c>
      <c r="R80" s="49">
        <f>IF(VLOOKUP($B80,'[2]AA Comparison'!$C$1:$R$65536,16)="","",VLOOKUP($B80,'[2]AA Comparison'!$C$1:$R$65536,16,FALSE))</f>
        <v>0.25</v>
      </c>
      <c r="S80" s="13">
        <f>VLOOKUP(B80,'[1]BuySell Data'!$A:$E,5,FALSE)</f>
        <v>2.2000000000000001E-3</v>
      </c>
      <c r="T80" s="30" t="str">
        <f>VLOOKUP(B80,'[1]Investment Managers'!$A:$B,2,FALSE)</f>
        <v>IOOF Investment Management Limited</v>
      </c>
    </row>
    <row r="81" spans="1:244" s="37" customFormat="1" x14ac:dyDescent="0.25">
      <c r="A81" s="35" t="s">
        <v>1229</v>
      </c>
      <c r="B81" s="52" t="s">
        <v>9</v>
      </c>
      <c r="C81" s="52" t="s">
        <v>874</v>
      </c>
      <c r="D81" s="50">
        <f>VLOOKUP(B81,'[1]ICR Data'!$A:$E,5,FALSE)</f>
        <v>1.1599999999999999E-2</v>
      </c>
      <c r="E81" s="179">
        <f>IF(VLOOKUP($B81,'[2]AA Comparison'!$C$1:$R$65536,3)="","",VLOOKUP($B81,'[2]AA Comparison'!$C$1:$R$65536,3,FALSE))</f>
        <v>0</v>
      </c>
      <c r="F81" s="179">
        <f>IF(VLOOKUP($B81,'[2]AA Comparison'!$C$1:$R$65536,10)="","",VLOOKUP($B81,'[2]AA Comparison'!$C$1:$R$65536,10,FALSE))</f>
        <v>0.1</v>
      </c>
      <c r="G81" s="179">
        <f>IF(VLOOKUP($B81,'[2]AA Comparison'!$C$1:$R$65536,4)="","",VLOOKUP($B81,'[2]AA Comparison'!$C$1:$R$65536,4,FALSE))</f>
        <v>0</v>
      </c>
      <c r="H81" s="179">
        <f>IF(VLOOKUP($B81,'[2]AA Comparison'!$C$1:$R$65536,11)="","",VLOOKUP($B81,'[2]AA Comparison'!$C$1:$R$65536,11,FALSE))</f>
        <v>0</v>
      </c>
      <c r="I81" s="179">
        <f>IF(VLOOKUP($B81,'[2]AA Comparison'!$C$1:$R$65536,5)="","",VLOOKUP($B81,'[2]AA Comparison'!$C$1:$R$65536,5,FALSE))</f>
        <v>0</v>
      </c>
      <c r="J81" s="179">
        <f>IF(VLOOKUP($B81,'[2]AA Comparison'!$C$1:$R$65536,12)="","",VLOOKUP($B81,'[2]AA Comparison'!$C$1:$R$65536,12,FALSE))</f>
        <v>0</v>
      </c>
      <c r="K81" s="49">
        <f>IF(VLOOKUP($B81,'[2]AA Comparison'!$C$1:$R$65536,6)="","",VLOOKUP($B81,'[2]AA Comparison'!$C$1:$R$65536,6,FALSE))</f>
        <v>0.45</v>
      </c>
      <c r="L81" s="49">
        <f>IF(VLOOKUP($B81,'[2]AA Comparison'!$C$1:$R$65536,13)="","",VLOOKUP($B81,'[2]AA Comparison'!$C$1:$R$65536,13,FALSE))</f>
        <v>0.55000000000000004</v>
      </c>
      <c r="M81" s="49">
        <f>IF(VLOOKUP($B81,'[2]AA Comparison'!$C$1:$R$65536,7)="","",VLOOKUP($B81,'[2]AA Comparison'!$C$1:$R$65536,7,FALSE))</f>
        <v>0.45</v>
      </c>
      <c r="N81" s="49">
        <f>IF(VLOOKUP($B81,'[2]AA Comparison'!$C$1:$R$65536,14)="","",VLOOKUP($B81,'[2]AA Comparison'!$C$1:$R$65536,14,FALSE))</f>
        <v>0.55000000000000004</v>
      </c>
      <c r="O81" s="49">
        <f>IF(VLOOKUP($B81,'[2]AA Comparison'!$C$1:$R$65536,8)="","",VLOOKUP($B81,'[2]AA Comparison'!$C$1:$R$65536,8,FALSE))</f>
        <v>0</v>
      </c>
      <c r="P81" s="49">
        <f>IF(VLOOKUP($B81,'[2]AA Comparison'!$C$1:$R$65536,15)="","",VLOOKUP($B81,'[2]AA Comparison'!$C$1:$R$65536,15,FALSE))</f>
        <v>0</v>
      </c>
      <c r="Q81" s="49">
        <f>IF(VLOOKUP($B81,'[2]AA Comparison'!$C$1:$R$65536,9)="","",VLOOKUP($B81,'[2]AA Comparison'!$C$1:$R$65536,9,FALSE))</f>
        <v>0</v>
      </c>
      <c r="R81" s="49">
        <f>IF(VLOOKUP($B81,'[2]AA Comparison'!$C$1:$R$65536,16)="","",VLOOKUP($B81,'[2]AA Comparison'!$C$1:$R$65536,16,FALSE))</f>
        <v>0</v>
      </c>
      <c r="S81" s="13">
        <f>VLOOKUP(B81,'[1]BuySell Data'!$A:$E,5,FALSE)</f>
        <v>3.0000000000000001E-3</v>
      </c>
      <c r="T81" s="30" t="str">
        <f>VLOOKUP(B81,'[1]Investment Managers'!$A:$B,2,FALSE)</f>
        <v>First Sentier Investors (Australia) Services Pty Limited</v>
      </c>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row>
    <row r="82" spans="1:244" s="37" customFormat="1" x14ac:dyDescent="0.25">
      <c r="A82" s="118" t="s">
        <v>1357</v>
      </c>
      <c r="B82" s="50" t="s">
        <v>24</v>
      </c>
      <c r="C82" s="52" t="s">
        <v>874</v>
      </c>
      <c r="D82" s="50">
        <f>VLOOKUP(B82,'[1]ICR Data'!$A:$E,5,FALSE)</f>
        <v>1.04E-2</v>
      </c>
      <c r="E82" s="179">
        <f>IF(VLOOKUP($B82,'[2]AA Comparison'!$C$1:$R$65536,3)="","",VLOOKUP($B82,'[2]AA Comparison'!$C$1:$R$65536,3,FALSE))</f>
        <v>0</v>
      </c>
      <c r="F82" s="179">
        <f>IF(VLOOKUP($B82,'[2]AA Comparison'!$C$1:$R$65536,10)="","",VLOOKUP($B82,'[2]AA Comparison'!$C$1:$R$65536,10,FALSE))</f>
        <v>0.1</v>
      </c>
      <c r="G82" s="179">
        <f>IF(VLOOKUP($B82,'[2]AA Comparison'!$C$1:$R$65536,4)="","",VLOOKUP($B82,'[2]AA Comparison'!$C$1:$R$65536,4,FALSE))</f>
        <v>0</v>
      </c>
      <c r="H82" s="179">
        <f>IF(VLOOKUP($B82,'[2]AA Comparison'!$C$1:$R$65536,11)="","",VLOOKUP($B82,'[2]AA Comparison'!$C$1:$R$65536,11,FALSE))</f>
        <v>0.2</v>
      </c>
      <c r="I82" s="179">
        <f>IF(VLOOKUP($B82,'[2]AA Comparison'!$C$1:$R$65536,5)="","",VLOOKUP($B82,'[2]AA Comparison'!$C$1:$R$65536,5,FALSE))</f>
        <v>0</v>
      </c>
      <c r="J82" s="179">
        <f>IF(VLOOKUP($B82,'[2]AA Comparison'!$C$1:$R$65536,12)="","",VLOOKUP($B82,'[2]AA Comparison'!$C$1:$R$65536,12,FALSE))</f>
        <v>0.2</v>
      </c>
      <c r="K82" s="49">
        <f>IF(VLOOKUP($B82,'[2]AA Comparison'!$C$1:$R$65536,6)="","",VLOOKUP($B82,'[2]AA Comparison'!$C$1:$R$65536,6,FALSE))</f>
        <v>0.2</v>
      </c>
      <c r="L82" s="49">
        <f>IF(VLOOKUP($B82,'[2]AA Comparison'!$C$1:$R$65536,13)="","",VLOOKUP($B82,'[2]AA Comparison'!$C$1:$R$65536,13,FALSE))</f>
        <v>0.5</v>
      </c>
      <c r="M82" s="49">
        <f>IF(VLOOKUP($B82,'[2]AA Comparison'!$C$1:$R$65536,7)="","",VLOOKUP($B82,'[2]AA Comparison'!$C$1:$R$65536,7,FALSE))</f>
        <v>0.1</v>
      </c>
      <c r="N82" s="49">
        <f>IF(VLOOKUP($B82,'[2]AA Comparison'!$C$1:$R$65536,14)="","",VLOOKUP($B82,'[2]AA Comparison'!$C$1:$R$65536,14,FALSE))</f>
        <v>0.45</v>
      </c>
      <c r="O82" s="49">
        <f>IF(VLOOKUP($B82,'[2]AA Comparison'!$C$1:$R$65536,8)="","",VLOOKUP($B82,'[2]AA Comparison'!$C$1:$R$65536,8,FALSE))</f>
        <v>0</v>
      </c>
      <c r="P82" s="49">
        <f>IF(VLOOKUP($B82,'[2]AA Comparison'!$C$1:$R$65536,15)="","",VLOOKUP($B82,'[2]AA Comparison'!$C$1:$R$65536,15,FALSE))</f>
        <v>0.15</v>
      </c>
      <c r="Q82" s="49">
        <f>IF(VLOOKUP($B82,'[2]AA Comparison'!$C$1:$R$65536,9)="","",VLOOKUP($B82,'[2]AA Comparison'!$C$1:$R$65536,9,FALSE))</f>
        <v>0</v>
      </c>
      <c r="R82" s="49">
        <f>IF(VLOOKUP($B82,'[2]AA Comparison'!$C$1:$R$65536,16)="","",VLOOKUP($B82,'[2]AA Comparison'!$C$1:$R$65536,16,FALSE))</f>
        <v>0.15</v>
      </c>
      <c r="S82" s="13">
        <f>VLOOKUP(B82,'[1]BuySell Data'!$A:$E,5,FALSE)</f>
        <v>2E-3</v>
      </c>
      <c r="T82" s="30" t="str">
        <f>VLOOKUP(B82,'[1]Investment Managers'!$A:$B,2,FALSE)</f>
        <v>MLC Investments Limited</v>
      </c>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row>
    <row r="83" spans="1:244" s="37" customFormat="1" x14ac:dyDescent="0.25">
      <c r="A83" s="118" t="s">
        <v>1358</v>
      </c>
      <c r="B83" s="50" t="s">
        <v>227</v>
      </c>
      <c r="C83" s="52" t="s">
        <v>874</v>
      </c>
      <c r="D83" s="50">
        <f>VLOOKUP(B83,'[1]ICR Data'!$A:$E,5,FALSE)</f>
        <v>1.0599999999999998E-2</v>
      </c>
      <c r="E83" s="179">
        <f>IF(VLOOKUP($B83,'[2]AA Comparison'!$C$1:$R$65536,3)="","",VLOOKUP($B83,'[2]AA Comparison'!$C$1:$R$65536,3,FALSE))</f>
        <v>0</v>
      </c>
      <c r="F83" s="179">
        <f>IF(VLOOKUP($B83,'[2]AA Comparison'!$C$1:$R$65536,10)="","",VLOOKUP($B83,'[2]AA Comparison'!$C$1:$R$65536,10,FALSE))</f>
        <v>0.05</v>
      </c>
      <c r="G83" s="179">
        <f>IF(VLOOKUP($B83,'[2]AA Comparison'!$C$1:$R$65536,4)="","",VLOOKUP($B83,'[2]AA Comparison'!$C$1:$R$65536,4,FALSE))</f>
        <v>0</v>
      </c>
      <c r="H83" s="179">
        <f>IF(VLOOKUP($B83,'[2]AA Comparison'!$C$1:$R$65536,11)="","",VLOOKUP($B83,'[2]AA Comparison'!$C$1:$R$65536,11,FALSE))</f>
        <v>0</v>
      </c>
      <c r="I83" s="179">
        <f>IF(VLOOKUP($B83,'[2]AA Comparison'!$C$1:$R$65536,5)="","",VLOOKUP($B83,'[2]AA Comparison'!$C$1:$R$65536,5,FALSE))</f>
        <v>0</v>
      </c>
      <c r="J83" s="179">
        <f>IF(VLOOKUP($B83,'[2]AA Comparison'!$C$1:$R$65536,12)="","",VLOOKUP($B83,'[2]AA Comparison'!$C$1:$R$65536,12,FALSE))</f>
        <v>0</v>
      </c>
      <c r="K83" s="49">
        <f>IF(VLOOKUP($B83,'[2]AA Comparison'!$C$1:$R$65536,6)="","",VLOOKUP($B83,'[2]AA Comparison'!$C$1:$R$65536,6,FALSE))</f>
        <v>0.3</v>
      </c>
      <c r="L83" s="49">
        <f>IF(VLOOKUP($B83,'[2]AA Comparison'!$C$1:$R$65536,13)="","",VLOOKUP($B83,'[2]AA Comparison'!$C$1:$R$65536,13,FALSE))</f>
        <v>0.55000000000000004</v>
      </c>
      <c r="M83" s="49">
        <f>IF(VLOOKUP($B83,'[2]AA Comparison'!$C$1:$R$65536,7)="","",VLOOKUP($B83,'[2]AA Comparison'!$C$1:$R$65536,7,FALSE))</f>
        <v>0.3</v>
      </c>
      <c r="N83" s="49">
        <f>IF(VLOOKUP($B83,'[2]AA Comparison'!$C$1:$R$65536,14)="","",VLOOKUP($B83,'[2]AA Comparison'!$C$1:$R$65536,14,FALSE))</f>
        <v>0.6</v>
      </c>
      <c r="O83" s="49">
        <f>IF(VLOOKUP($B83,'[2]AA Comparison'!$C$1:$R$65536,8)="","",VLOOKUP($B83,'[2]AA Comparison'!$C$1:$R$65536,8,FALSE))</f>
        <v>0</v>
      </c>
      <c r="P83" s="49">
        <f>IF(VLOOKUP($B83,'[2]AA Comparison'!$C$1:$R$65536,15)="","",VLOOKUP($B83,'[2]AA Comparison'!$C$1:$R$65536,15,FALSE))</f>
        <v>0.15</v>
      </c>
      <c r="Q83" s="49">
        <f>IF(VLOOKUP($B83,'[2]AA Comparison'!$C$1:$R$65536,9)="","",VLOOKUP($B83,'[2]AA Comparison'!$C$1:$R$65536,9,FALSE))</f>
        <v>0</v>
      </c>
      <c r="R83" s="49">
        <f>IF(VLOOKUP($B83,'[2]AA Comparison'!$C$1:$R$65536,16)="","",VLOOKUP($B83,'[2]AA Comparison'!$C$1:$R$65536,16,FALSE))</f>
        <v>0.15</v>
      </c>
      <c r="S83" s="13">
        <f>VLOOKUP(B83,'[1]BuySell Data'!$A:$E,5,FALSE)</f>
        <v>2E-3</v>
      </c>
      <c r="T83" s="30" t="str">
        <f>VLOOKUP(B83,'[1]Investment Managers'!$A:$B,2,FALSE)</f>
        <v>MLC Investments Limited</v>
      </c>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row>
    <row r="84" spans="1:244" s="37" customFormat="1" x14ac:dyDescent="0.25">
      <c r="A84" s="118" t="s">
        <v>1359</v>
      </c>
      <c r="B84" s="50" t="s">
        <v>228</v>
      </c>
      <c r="C84" s="52" t="s">
        <v>874</v>
      </c>
      <c r="D84" s="50">
        <f>VLOOKUP(B84,'[1]ICR Data'!$A:$E,5,FALSE)</f>
        <v>1.2199999999999999E-2</v>
      </c>
      <c r="E84" s="179">
        <f>IF(VLOOKUP($B84,'[2]AA Comparison'!$C$1:$R$65536,3)="","",VLOOKUP($B84,'[2]AA Comparison'!$C$1:$R$65536,3,FALSE))</f>
        <v>0</v>
      </c>
      <c r="F84" s="179">
        <f>IF(VLOOKUP($B84,'[2]AA Comparison'!$C$1:$R$65536,10)="","",VLOOKUP($B84,'[2]AA Comparison'!$C$1:$R$65536,10,FALSE))</f>
        <v>0</v>
      </c>
      <c r="G84" s="179">
        <f>IF(VLOOKUP($B84,'[2]AA Comparison'!$C$1:$R$65536,4)="","",VLOOKUP($B84,'[2]AA Comparison'!$C$1:$R$65536,4,FALSE))</f>
        <v>0</v>
      </c>
      <c r="H84" s="179">
        <f>IF(VLOOKUP($B84,'[2]AA Comparison'!$C$1:$R$65536,11)="","",VLOOKUP($B84,'[2]AA Comparison'!$C$1:$R$65536,11,FALSE))</f>
        <v>0</v>
      </c>
      <c r="I84" s="179">
        <f>IF(VLOOKUP($B84,'[2]AA Comparison'!$C$1:$R$65536,5)="","",VLOOKUP($B84,'[2]AA Comparison'!$C$1:$R$65536,5,FALSE))</f>
        <v>0</v>
      </c>
      <c r="J84" s="179">
        <f>IF(VLOOKUP($B84,'[2]AA Comparison'!$C$1:$R$65536,12)="","",VLOOKUP($B84,'[2]AA Comparison'!$C$1:$R$65536,12,FALSE))</f>
        <v>0</v>
      </c>
      <c r="K84" s="49">
        <f>IF(VLOOKUP($B84,'[2]AA Comparison'!$C$1:$R$65536,6)="","",VLOOKUP($B84,'[2]AA Comparison'!$C$1:$R$65536,6,FALSE))</f>
        <v>0.5</v>
      </c>
      <c r="L84" s="49">
        <f>IF(VLOOKUP($B84,'[2]AA Comparison'!$C$1:$R$65536,13)="","",VLOOKUP($B84,'[2]AA Comparison'!$C$1:$R$65536,13,FALSE))</f>
        <v>0.75</v>
      </c>
      <c r="M84" s="49">
        <f>IF(VLOOKUP($B84,'[2]AA Comparison'!$C$1:$R$65536,7)="","",VLOOKUP($B84,'[2]AA Comparison'!$C$1:$R$65536,7,FALSE))</f>
        <v>0.5</v>
      </c>
      <c r="N84" s="49">
        <f>IF(VLOOKUP($B84,'[2]AA Comparison'!$C$1:$R$65536,14)="","",VLOOKUP($B84,'[2]AA Comparison'!$C$1:$R$65536,14,FALSE))</f>
        <v>0.75</v>
      </c>
      <c r="O84" s="49">
        <f>IF(VLOOKUP($B84,'[2]AA Comparison'!$C$1:$R$65536,8)="","",VLOOKUP($B84,'[2]AA Comparison'!$C$1:$R$65536,8,FALSE))</f>
        <v>0</v>
      </c>
      <c r="P84" s="49">
        <f>IF(VLOOKUP($B84,'[2]AA Comparison'!$C$1:$R$65536,15)="","",VLOOKUP($B84,'[2]AA Comparison'!$C$1:$R$65536,15,FALSE))</f>
        <v>0.15</v>
      </c>
      <c r="Q84" s="49">
        <f>IF(VLOOKUP($B84,'[2]AA Comparison'!$C$1:$R$65536,9)="","",VLOOKUP($B84,'[2]AA Comparison'!$C$1:$R$65536,9,FALSE))</f>
        <v>0</v>
      </c>
      <c r="R84" s="49">
        <f>IF(VLOOKUP($B84,'[2]AA Comparison'!$C$1:$R$65536,16)="","",VLOOKUP($B84,'[2]AA Comparison'!$C$1:$R$65536,16,FALSE))</f>
        <v>0.15</v>
      </c>
      <c r="S84" s="13">
        <f>VLOOKUP(B84,'[1]BuySell Data'!$A:$E,5,FALSE)</f>
        <v>3.0000000000000001E-3</v>
      </c>
      <c r="T84" s="30" t="str">
        <f>VLOOKUP(B84,'[1]Investment Managers'!$A:$B,2,FALSE)</f>
        <v>MLC Investments Limited</v>
      </c>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row>
    <row r="85" spans="1:244" s="37" customFormat="1" x14ac:dyDescent="0.25">
      <c r="A85" s="14" t="s">
        <v>397</v>
      </c>
      <c r="B85" s="19" t="s">
        <v>400</v>
      </c>
      <c r="C85" s="52" t="s">
        <v>874</v>
      </c>
      <c r="D85" s="50">
        <f>VLOOKUP(B85,'[1]ICR Data'!$A:$E,5,FALSE)</f>
        <v>1.2E-2</v>
      </c>
      <c r="E85" s="179">
        <f>IF(VLOOKUP($B85,'[2]AA Comparison'!$C$1:$R$65536,3)="","",VLOOKUP($B85,'[2]AA Comparison'!$C$1:$R$65536,3,FALSE))</f>
        <v>0</v>
      </c>
      <c r="F85" s="179">
        <f>IF(VLOOKUP($B85,'[2]AA Comparison'!$C$1:$R$65536,10)="","",VLOOKUP($B85,'[2]AA Comparison'!$C$1:$R$65536,10,FALSE))</f>
        <v>0.09</v>
      </c>
      <c r="G85" s="179">
        <f>IF(VLOOKUP($B85,'[2]AA Comparison'!$C$1:$R$65536,4)="","",VLOOKUP($B85,'[2]AA Comparison'!$C$1:$R$65536,4,FALSE))</f>
        <v>0</v>
      </c>
      <c r="H85" s="179">
        <f>IF(VLOOKUP($B85,'[2]AA Comparison'!$C$1:$R$65536,11)="","",VLOOKUP($B85,'[2]AA Comparison'!$C$1:$R$65536,11,FALSE))</f>
        <v>0.09</v>
      </c>
      <c r="I85" s="179">
        <f>IF(VLOOKUP($B85,'[2]AA Comparison'!$C$1:$R$65536,5)="","",VLOOKUP($B85,'[2]AA Comparison'!$C$1:$R$65536,5,FALSE))</f>
        <v>0</v>
      </c>
      <c r="J85" s="179">
        <f>IF(VLOOKUP($B85,'[2]AA Comparison'!$C$1:$R$65536,12)="","",VLOOKUP($B85,'[2]AA Comparison'!$C$1:$R$65536,12,FALSE))</f>
        <v>0.09</v>
      </c>
      <c r="K85" s="49">
        <f>IF(VLOOKUP($B85,'[2]AA Comparison'!$C$1:$R$65536,6)="","",VLOOKUP($B85,'[2]AA Comparison'!$C$1:$R$65536,6,FALSE))</f>
        <v>0.33</v>
      </c>
      <c r="L85" s="49">
        <f>IF(VLOOKUP($B85,'[2]AA Comparison'!$C$1:$R$65536,13)="","",VLOOKUP($B85,'[2]AA Comparison'!$C$1:$R$65536,13,FALSE))</f>
        <v>0.53</v>
      </c>
      <c r="M85" s="49">
        <f>IF(VLOOKUP($B85,'[2]AA Comparison'!$C$1:$R$65536,7)="","",VLOOKUP($B85,'[2]AA Comparison'!$C$1:$R$65536,7,FALSE))</f>
        <v>0.32</v>
      </c>
      <c r="N85" s="49">
        <f>IF(VLOOKUP($B85,'[2]AA Comparison'!$C$1:$R$65536,14)="","",VLOOKUP($B85,'[2]AA Comparison'!$C$1:$R$65536,14,FALSE))</f>
        <v>0.52</v>
      </c>
      <c r="O85" s="49">
        <f>IF(VLOOKUP($B85,'[2]AA Comparison'!$C$1:$R$65536,8)="","",VLOOKUP($B85,'[2]AA Comparison'!$C$1:$R$65536,8,FALSE))</f>
        <v>0</v>
      </c>
      <c r="P85" s="49">
        <f>IF(VLOOKUP($B85,'[2]AA Comparison'!$C$1:$R$65536,15)="","",VLOOKUP($B85,'[2]AA Comparison'!$C$1:$R$65536,15,FALSE))</f>
        <v>0.13</v>
      </c>
      <c r="Q85" s="49">
        <f>IF(VLOOKUP($B85,'[2]AA Comparison'!$C$1:$R$65536,9)="","",VLOOKUP($B85,'[2]AA Comparison'!$C$1:$R$65536,9,FALSE))</f>
        <v>0.03</v>
      </c>
      <c r="R85" s="49">
        <f>IF(VLOOKUP($B85,'[2]AA Comparison'!$C$1:$R$65536,16)="","",VLOOKUP($B85,'[2]AA Comparison'!$C$1:$R$65536,16,FALSE))</f>
        <v>0.28000000000000003</v>
      </c>
      <c r="S85" s="13">
        <f>VLOOKUP(B85,'[1]BuySell Data'!$A:$E,5,FALSE)</f>
        <v>8.0000000000000004E-4</v>
      </c>
      <c r="T85" s="30" t="str">
        <f>VLOOKUP(B85,'[1]Investment Managers'!$A:$B,2,FALSE)</f>
        <v>OnePath Funds Management Limited</v>
      </c>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row>
    <row r="86" spans="1:244" s="3" customFormat="1" ht="13" x14ac:dyDescent="0.3">
      <c r="A86" s="118" t="s">
        <v>278</v>
      </c>
      <c r="B86" s="50" t="s">
        <v>279</v>
      </c>
      <c r="C86" s="52" t="s">
        <v>874</v>
      </c>
      <c r="D86" s="50">
        <f>VLOOKUP(B86,'[1]ICR Data'!$A:$E,5,FALSE)</f>
        <v>1.0699999999999999E-2</v>
      </c>
      <c r="E86" s="179">
        <f>IF(VLOOKUP($B86,'[2]AA Comparison'!$C$1:$R$65536,3)="","",VLOOKUP($B86,'[2]AA Comparison'!$C$1:$R$65536,3,FALSE))</f>
        <v>0</v>
      </c>
      <c r="F86" s="179">
        <f>IF(VLOOKUP($B86,'[2]AA Comparison'!$C$1:$R$65536,10)="","",VLOOKUP($B86,'[2]AA Comparison'!$C$1:$R$65536,10,FALSE))</f>
        <v>0.1</v>
      </c>
      <c r="G86" s="179">
        <f>IF(VLOOKUP($B86,'[2]AA Comparison'!$C$1:$R$65536,4)="","",VLOOKUP($B86,'[2]AA Comparison'!$C$1:$R$65536,4,FALSE))</f>
        <v>0</v>
      </c>
      <c r="H86" s="179">
        <f>IF(VLOOKUP($B86,'[2]AA Comparison'!$C$1:$R$65536,11)="","",VLOOKUP($B86,'[2]AA Comparison'!$C$1:$R$65536,11,FALSE))</f>
        <v>0</v>
      </c>
      <c r="I86" s="179">
        <f>IF(VLOOKUP($B86,'[2]AA Comparison'!$C$1:$R$65536,5)="","",VLOOKUP($B86,'[2]AA Comparison'!$C$1:$R$65536,5,FALSE))</f>
        <v>0</v>
      </c>
      <c r="J86" s="179">
        <f>IF(VLOOKUP($B86,'[2]AA Comparison'!$C$1:$R$65536,12)="","",VLOOKUP($B86,'[2]AA Comparison'!$C$1:$R$65536,12,FALSE))</f>
        <v>0</v>
      </c>
      <c r="K86" s="49">
        <f>IF(VLOOKUP($B86,'[2]AA Comparison'!$C$1:$R$65536,6)="","",VLOOKUP($B86,'[2]AA Comparison'!$C$1:$R$65536,6,FALSE))</f>
        <v>0.25</v>
      </c>
      <c r="L86" s="49">
        <f>IF(VLOOKUP($B86,'[2]AA Comparison'!$C$1:$R$65536,13)="","",VLOOKUP($B86,'[2]AA Comparison'!$C$1:$R$65536,13,FALSE))</f>
        <v>0.65</v>
      </c>
      <c r="M86" s="49">
        <f>IF(VLOOKUP($B86,'[2]AA Comparison'!$C$1:$R$65536,7)="","",VLOOKUP($B86,'[2]AA Comparison'!$C$1:$R$65536,7,FALSE))</f>
        <v>0.28000000000000003</v>
      </c>
      <c r="N86" s="49">
        <f>IF(VLOOKUP($B86,'[2]AA Comparison'!$C$1:$R$65536,14)="","",VLOOKUP($B86,'[2]AA Comparison'!$C$1:$R$65536,14,FALSE))</f>
        <v>0.63</v>
      </c>
      <c r="O86" s="49">
        <f>IF(VLOOKUP($B86,'[2]AA Comparison'!$C$1:$R$65536,8)="","",VLOOKUP($B86,'[2]AA Comparison'!$C$1:$R$65536,8,FALSE))</f>
        <v>0</v>
      </c>
      <c r="P86" s="49">
        <f>IF(VLOOKUP($B86,'[2]AA Comparison'!$C$1:$R$65536,15)="","",VLOOKUP($B86,'[2]AA Comparison'!$C$1:$R$65536,15,FALSE))</f>
        <v>0.19</v>
      </c>
      <c r="Q86" s="49">
        <f>IF(VLOOKUP($B86,'[2]AA Comparison'!$C$1:$R$65536,9)="","",VLOOKUP($B86,'[2]AA Comparison'!$C$1:$R$65536,9,FALSE))</f>
        <v>7.0000000000000007E-2</v>
      </c>
      <c r="R86" s="49">
        <f>IF(VLOOKUP($B86,'[2]AA Comparison'!$C$1:$R$65536,16)="","",VLOOKUP($B86,'[2]AA Comparison'!$C$1:$R$65536,16,FALSE))</f>
        <v>0.2</v>
      </c>
      <c r="S86" s="13">
        <f>VLOOKUP(B86,'[1]BuySell Data'!$A:$E,5,FALSE)</f>
        <v>1E-3</v>
      </c>
      <c r="T86" s="30" t="str">
        <f>VLOOKUP(B86,'[1]Investment Managers'!$A:$B,2,FALSE)</f>
        <v>Optimix Investment Management Limited</v>
      </c>
      <c r="U86" s="39"/>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row>
    <row r="87" spans="1:244" s="3" customFormat="1" ht="13" x14ac:dyDescent="0.3">
      <c r="A87" s="118" t="s">
        <v>1024</v>
      </c>
      <c r="B87" s="178" t="s">
        <v>6</v>
      </c>
      <c r="C87" s="52" t="s">
        <v>874</v>
      </c>
      <c r="D87" s="50">
        <f>VLOOKUP(B87,'[1]ICR Data'!$A:$E,5,FALSE)</f>
        <v>9.4999999999999998E-3</v>
      </c>
      <c r="E87" s="179">
        <f>IF(VLOOKUP($B87,'[2]AA Comparison'!$C$1:$R$65536,3)="","",VLOOKUP($B87,'[2]AA Comparison'!$C$1:$R$65536,3,FALSE))</f>
        <v>0</v>
      </c>
      <c r="F87" s="179">
        <f>IF(VLOOKUP($B87,'[2]AA Comparison'!$C$1:$R$65536,10)="","",VLOOKUP($B87,'[2]AA Comparison'!$C$1:$R$65536,10,FALSE))</f>
        <v>0.2</v>
      </c>
      <c r="G87" s="179">
        <f>IF(VLOOKUP($B87,'[2]AA Comparison'!$C$1:$R$65536,4)="","",VLOOKUP($B87,'[2]AA Comparison'!$C$1:$R$65536,4,FALSE))</f>
        <v>0</v>
      </c>
      <c r="H87" s="179">
        <f>IF(VLOOKUP($B87,'[2]AA Comparison'!$C$1:$R$65536,11)="","",VLOOKUP($B87,'[2]AA Comparison'!$C$1:$R$65536,11,FALSE))</f>
        <v>0.2</v>
      </c>
      <c r="I87" s="179">
        <f>IF(VLOOKUP($B87,'[2]AA Comparison'!$C$1:$R$65536,5)="","",VLOOKUP($B87,'[2]AA Comparison'!$C$1:$R$65536,5,FALSE))</f>
        <v>0</v>
      </c>
      <c r="J87" s="179">
        <f>IF(VLOOKUP($B87,'[2]AA Comparison'!$C$1:$R$65536,12)="","",VLOOKUP($B87,'[2]AA Comparison'!$C$1:$R$65536,12,FALSE))</f>
        <v>0.2</v>
      </c>
      <c r="K87" s="49">
        <f>IF(VLOOKUP($B87,'[2]AA Comparison'!$C$1:$R$65536,6)="","",VLOOKUP($B87,'[2]AA Comparison'!$C$1:$R$65536,6,FALSE))</f>
        <v>0.25</v>
      </c>
      <c r="L87" s="49">
        <f>IF(VLOOKUP($B87,'[2]AA Comparison'!$C$1:$R$65536,13)="","",VLOOKUP($B87,'[2]AA Comparison'!$C$1:$R$65536,13,FALSE))</f>
        <v>0.45</v>
      </c>
      <c r="M87" s="49">
        <f>IF(VLOOKUP($B87,'[2]AA Comparison'!$C$1:$R$65536,7)="","",VLOOKUP($B87,'[2]AA Comparison'!$C$1:$R$65536,7,FALSE))</f>
        <v>0.25</v>
      </c>
      <c r="N87" s="49">
        <f>IF(VLOOKUP($B87,'[2]AA Comparison'!$C$1:$R$65536,14)="","",VLOOKUP($B87,'[2]AA Comparison'!$C$1:$R$65536,14,FALSE))</f>
        <v>0.45</v>
      </c>
      <c r="O87" s="49">
        <f>IF(VLOOKUP($B87,'[2]AA Comparison'!$C$1:$R$65536,8)="","",VLOOKUP($B87,'[2]AA Comparison'!$C$1:$R$65536,8,FALSE))</f>
        <v>0</v>
      </c>
      <c r="P87" s="49">
        <f>IF(VLOOKUP($B87,'[2]AA Comparison'!$C$1:$R$65536,15)="","",VLOOKUP($B87,'[2]AA Comparison'!$C$1:$R$65536,15,FALSE))</f>
        <v>0.1</v>
      </c>
      <c r="Q87" s="49">
        <f>IF(VLOOKUP($B87,'[2]AA Comparison'!$C$1:$R$65536,9)="","",VLOOKUP($B87,'[2]AA Comparison'!$C$1:$R$65536,9,FALSE))</f>
        <v>0</v>
      </c>
      <c r="R87" s="49">
        <f>IF(VLOOKUP($B87,'[2]AA Comparison'!$C$1:$R$65536,16)="","",VLOOKUP($B87,'[2]AA Comparison'!$C$1:$R$65536,16,FALSE))</f>
        <v>0.2</v>
      </c>
      <c r="S87" s="13">
        <f>VLOOKUP(B87,'[1]BuySell Data'!$A:$E,5,FALSE)</f>
        <v>3.0999999999999999E-3</v>
      </c>
      <c r="T87" s="30" t="str">
        <f>VLOOKUP(B87,'[1]Investment Managers'!$A:$B,2,FALSE)</f>
        <v>Pendal Group Ltd</v>
      </c>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row>
    <row r="88" spans="1:244" s="3" customFormat="1" ht="13" x14ac:dyDescent="0.3">
      <c r="A88" s="118" t="s">
        <v>109</v>
      </c>
      <c r="B88" s="52" t="s">
        <v>14</v>
      </c>
      <c r="C88" s="52" t="s">
        <v>874</v>
      </c>
      <c r="D88" s="50">
        <f>VLOOKUP(B88,'[1]ICR Data'!$A:$E,5,FALSE)</f>
        <v>6.8999999999999999E-3</v>
      </c>
      <c r="E88" s="179">
        <f>IF(VLOOKUP($B88,'[2]AA Comparison'!$C$1:$R$65536,3)="","",VLOOKUP($B88,'[2]AA Comparison'!$C$1:$R$65536,3,FALSE))</f>
        <v>0</v>
      </c>
      <c r="F88" s="179">
        <f>IF(VLOOKUP($B88,'[2]AA Comparison'!$C$1:$R$65536,10)="","",VLOOKUP($B88,'[2]AA Comparison'!$C$1:$R$65536,10,FALSE))</f>
        <v>0.2</v>
      </c>
      <c r="G88" s="179">
        <f>IF(VLOOKUP($B88,'[2]AA Comparison'!$C$1:$R$65536,4)="","",VLOOKUP($B88,'[2]AA Comparison'!$C$1:$R$65536,4,FALSE))</f>
        <v>0</v>
      </c>
      <c r="H88" s="179">
        <f>IF(VLOOKUP($B88,'[2]AA Comparison'!$C$1:$R$65536,11)="","",VLOOKUP($B88,'[2]AA Comparison'!$C$1:$R$65536,11,FALSE))</f>
        <v>0</v>
      </c>
      <c r="I88" s="179">
        <f>IF(VLOOKUP($B88,'[2]AA Comparison'!$C$1:$R$65536,5)="","",VLOOKUP($B88,'[2]AA Comparison'!$C$1:$R$65536,5,FALSE))</f>
        <v>0</v>
      </c>
      <c r="J88" s="179">
        <f>IF(VLOOKUP($B88,'[2]AA Comparison'!$C$1:$R$65536,12)="","",VLOOKUP($B88,'[2]AA Comparison'!$C$1:$R$65536,12,FALSE))</f>
        <v>0</v>
      </c>
      <c r="K88" s="49">
        <f>IF(VLOOKUP($B88,'[2]AA Comparison'!$C$1:$R$65536,6)="","",VLOOKUP($B88,'[2]AA Comparison'!$C$1:$R$65536,6,FALSE))</f>
        <v>0.8</v>
      </c>
      <c r="L88" s="49">
        <f>IF(VLOOKUP($B88,'[2]AA Comparison'!$C$1:$R$65536,13)="","",VLOOKUP($B88,'[2]AA Comparison'!$C$1:$R$65536,13,FALSE))</f>
        <v>1</v>
      </c>
      <c r="M88" s="49">
        <f>IF(VLOOKUP($B88,'[2]AA Comparison'!$C$1:$R$65536,7)="","",VLOOKUP($B88,'[2]AA Comparison'!$C$1:$R$65536,7,FALSE))</f>
        <v>0.8</v>
      </c>
      <c r="N88" s="49">
        <f>IF(VLOOKUP($B88,'[2]AA Comparison'!$C$1:$R$65536,14)="","",VLOOKUP($B88,'[2]AA Comparison'!$C$1:$R$65536,14,FALSE))</f>
        <v>1</v>
      </c>
      <c r="O88" s="49">
        <f>IF(VLOOKUP($B88,'[2]AA Comparison'!$C$1:$R$65536,8)="","",VLOOKUP($B88,'[2]AA Comparison'!$C$1:$R$65536,8,FALSE))</f>
        <v>0</v>
      </c>
      <c r="P88" s="49">
        <f>IF(VLOOKUP($B88,'[2]AA Comparison'!$C$1:$R$65536,15)="","",VLOOKUP($B88,'[2]AA Comparison'!$C$1:$R$65536,15,FALSE))</f>
        <v>0</v>
      </c>
      <c r="Q88" s="49">
        <f>IF(VLOOKUP($B88,'[2]AA Comparison'!$C$1:$R$65536,9)="","",VLOOKUP($B88,'[2]AA Comparison'!$C$1:$R$65536,9,FALSE))</f>
        <v>0</v>
      </c>
      <c r="R88" s="49">
        <f>IF(VLOOKUP($B88,'[2]AA Comparison'!$C$1:$R$65536,16)="","",VLOOKUP($B88,'[2]AA Comparison'!$C$1:$R$65536,16,FALSE))</f>
        <v>0</v>
      </c>
      <c r="S88" s="13">
        <f>VLOOKUP(B88,'[1]BuySell Data'!$A:$E,5,FALSE)</f>
        <v>0</v>
      </c>
      <c r="T88" s="30" t="str">
        <f>VLOOKUP(B88,'[1]Investment Managers'!$A:$B,2,FALSE)</f>
        <v>Perpetual Investment Management Ltd</v>
      </c>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row>
    <row r="89" spans="1:244" s="3" customFormat="1" ht="13" x14ac:dyDescent="0.3">
      <c r="A89" s="118" t="s">
        <v>424</v>
      </c>
      <c r="B89" s="39" t="s">
        <v>306</v>
      </c>
      <c r="C89" s="52" t="s">
        <v>874</v>
      </c>
      <c r="D89" s="50">
        <f>VLOOKUP(B89,'[1]ICR Data'!$A:$E,5,FALSE)</f>
        <v>9.5999999999999992E-3</v>
      </c>
      <c r="E89" s="179">
        <f>IF(VLOOKUP($B89,'[2]AA Comparison'!$C$1:$R$65536,3)="","",VLOOKUP($B89,'[2]AA Comparison'!$C$1:$R$65536,3,FALSE))</f>
        <v>0</v>
      </c>
      <c r="F89" s="179">
        <f>IF(VLOOKUP($B89,'[2]AA Comparison'!$C$1:$R$65536,10)="","",VLOOKUP($B89,'[2]AA Comparison'!$C$1:$R$65536,10,FALSE))</f>
        <v>0.3</v>
      </c>
      <c r="G89" s="179">
        <f>IF(VLOOKUP($B89,'[2]AA Comparison'!$C$1:$R$65536,4)="","",VLOOKUP($B89,'[2]AA Comparison'!$C$1:$R$65536,4,FALSE))</f>
        <v>0</v>
      </c>
      <c r="H89" s="179">
        <f>IF(VLOOKUP($B89,'[2]AA Comparison'!$C$1:$R$65536,11)="","",VLOOKUP($B89,'[2]AA Comparison'!$C$1:$R$65536,11,FALSE))</f>
        <v>0.3</v>
      </c>
      <c r="I89" s="179">
        <f>IF(VLOOKUP($B89,'[2]AA Comparison'!$C$1:$R$65536,5)="","",VLOOKUP($B89,'[2]AA Comparison'!$C$1:$R$65536,5,FALSE))</f>
        <v>0</v>
      </c>
      <c r="J89" s="179">
        <f>IF(VLOOKUP($B89,'[2]AA Comparison'!$C$1:$R$65536,12)="","",VLOOKUP($B89,'[2]AA Comparison'!$C$1:$R$65536,12,FALSE))</f>
        <v>0.3</v>
      </c>
      <c r="K89" s="49">
        <f>IF(VLOOKUP($B89,'[2]AA Comparison'!$C$1:$R$65536,6)="","",VLOOKUP($B89,'[2]AA Comparison'!$C$1:$R$65536,6,FALSE))</f>
        <v>0.2</v>
      </c>
      <c r="L89" s="49">
        <f>IF(VLOOKUP($B89,'[2]AA Comparison'!$C$1:$R$65536,13)="","",VLOOKUP($B89,'[2]AA Comparison'!$C$1:$R$65536,13,FALSE))</f>
        <v>0.6</v>
      </c>
      <c r="M89" s="49">
        <f>IF(VLOOKUP($B89,'[2]AA Comparison'!$C$1:$R$65536,7)="","",VLOOKUP($B89,'[2]AA Comparison'!$C$1:$R$65536,7,FALSE))</f>
        <v>0.2</v>
      </c>
      <c r="N89" s="49">
        <f>IF(VLOOKUP($B89,'[2]AA Comparison'!$C$1:$R$65536,14)="","",VLOOKUP($B89,'[2]AA Comparison'!$C$1:$R$65536,14,FALSE))</f>
        <v>0.6</v>
      </c>
      <c r="O89" s="49">
        <f>IF(VLOOKUP($B89,'[2]AA Comparison'!$C$1:$R$65536,8)="","",VLOOKUP($B89,'[2]AA Comparison'!$C$1:$R$65536,8,FALSE))</f>
        <v>0</v>
      </c>
      <c r="P89" s="49">
        <f>IF(VLOOKUP($B89,'[2]AA Comparison'!$C$1:$R$65536,15)="","",VLOOKUP($B89,'[2]AA Comparison'!$C$1:$R$65536,15,FALSE))</f>
        <v>0.3</v>
      </c>
      <c r="Q89" s="49">
        <f>IF(VLOOKUP($B89,'[2]AA Comparison'!$C$1:$R$65536,9)="","",VLOOKUP($B89,'[2]AA Comparison'!$C$1:$R$65536,9,FALSE))</f>
        <v>0</v>
      </c>
      <c r="R89" s="49">
        <f>IF(VLOOKUP($B89,'[2]AA Comparison'!$C$1:$R$65536,16)="","",VLOOKUP($B89,'[2]AA Comparison'!$C$1:$R$65536,16,FALSE))</f>
        <v>0.35</v>
      </c>
      <c r="S89" s="13">
        <f>VLOOKUP(B89,'[1]BuySell Data'!$A:$E,5,FALSE)</f>
        <v>3.4999999999999996E-3</v>
      </c>
      <c r="T89" s="30" t="str">
        <f>VLOOKUP(B89,'[1]Investment Managers'!$A:$B,2,FALSE)</f>
        <v>Russell Investment Management Limited</v>
      </c>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row>
    <row r="90" spans="1:244" s="3" customFormat="1" ht="13" x14ac:dyDescent="0.3">
      <c r="A90" s="118" t="s">
        <v>1278</v>
      </c>
      <c r="B90" s="39" t="s">
        <v>1277</v>
      </c>
      <c r="C90" s="52" t="s">
        <v>874</v>
      </c>
      <c r="D90" s="50">
        <f>VLOOKUP(B90,'[1]ICR Data'!$A:$E,5,FALSE)</f>
        <v>9.5999999999999992E-3</v>
      </c>
      <c r="E90" s="179">
        <f>IF(VLOOKUP($B90,'[2]AA Comparison'!$C$1:$R$65536,3)="","",VLOOKUP($B90,'[2]AA Comparison'!$C$1:$R$65536,3,FALSE))</f>
        <v>0</v>
      </c>
      <c r="F90" s="179">
        <f>IF(VLOOKUP($B90,'[2]AA Comparison'!$C$1:$R$65536,10)="","",VLOOKUP($B90,'[2]AA Comparison'!$C$1:$R$65536,10,FALSE))</f>
        <v>0.3</v>
      </c>
      <c r="G90" s="179">
        <f>IF(VLOOKUP($B90,'[2]AA Comparison'!$C$1:$R$65536,4)="","",VLOOKUP($B90,'[2]AA Comparison'!$C$1:$R$65536,4,FALSE))</f>
        <v>0</v>
      </c>
      <c r="H90" s="179">
        <f>IF(VLOOKUP($B90,'[2]AA Comparison'!$C$1:$R$65536,11)="","",VLOOKUP($B90,'[2]AA Comparison'!$C$1:$R$65536,11,FALSE))</f>
        <v>0.3</v>
      </c>
      <c r="I90" s="179">
        <f>IF(VLOOKUP($B90,'[2]AA Comparison'!$C$1:$R$65536,5)="","",VLOOKUP($B90,'[2]AA Comparison'!$C$1:$R$65536,5,FALSE))</f>
        <v>0</v>
      </c>
      <c r="J90" s="179">
        <f>IF(VLOOKUP($B90,'[2]AA Comparison'!$C$1:$R$65536,12)="","",VLOOKUP($B90,'[2]AA Comparison'!$C$1:$R$65536,12,FALSE))</f>
        <v>0.3</v>
      </c>
      <c r="K90" s="49">
        <f>IF(VLOOKUP($B90,'[2]AA Comparison'!$C$1:$R$65536,6)="","",VLOOKUP($B90,'[2]AA Comparison'!$C$1:$R$65536,6,FALSE))</f>
        <v>0.2</v>
      </c>
      <c r="L90" s="49">
        <f>IF(VLOOKUP($B90,'[2]AA Comparison'!$C$1:$R$65536,13)="","",VLOOKUP($B90,'[2]AA Comparison'!$C$1:$R$65536,13,FALSE))</f>
        <v>0.6</v>
      </c>
      <c r="M90" s="49">
        <f>IF(VLOOKUP($B90,'[2]AA Comparison'!$C$1:$R$65536,7)="","",VLOOKUP($B90,'[2]AA Comparison'!$C$1:$R$65536,7,FALSE))</f>
        <v>0.2</v>
      </c>
      <c r="N90" s="49">
        <f>IF(VLOOKUP($B90,'[2]AA Comparison'!$C$1:$R$65536,14)="","",VLOOKUP($B90,'[2]AA Comparison'!$C$1:$R$65536,14,FALSE))</f>
        <v>0.6</v>
      </c>
      <c r="O90" s="49">
        <f>IF(VLOOKUP($B90,'[2]AA Comparison'!$C$1:$R$65536,8)="","",VLOOKUP($B90,'[2]AA Comparison'!$C$1:$R$65536,8,FALSE))</f>
        <v>0</v>
      </c>
      <c r="P90" s="49">
        <f>IF(VLOOKUP($B90,'[2]AA Comparison'!$C$1:$R$65536,15)="","",VLOOKUP($B90,'[2]AA Comparison'!$C$1:$R$65536,15,FALSE))</f>
        <v>0.3</v>
      </c>
      <c r="Q90" s="49">
        <f>IF(VLOOKUP($B90,'[2]AA Comparison'!$C$1:$R$65536,9)="","",VLOOKUP($B90,'[2]AA Comparison'!$C$1:$R$65536,9,FALSE))</f>
        <v>0</v>
      </c>
      <c r="R90" s="49">
        <f>IF(VLOOKUP($B90,'[2]AA Comparison'!$C$1:$R$65536,16)="","",VLOOKUP($B90,'[2]AA Comparison'!$C$1:$R$65536,16,FALSE))</f>
        <v>0.35</v>
      </c>
      <c r="S90" s="13">
        <f>VLOOKUP(B90,'[1]BuySell Data'!$A:$E,5,FALSE)</f>
        <v>3.4999999999999996E-3</v>
      </c>
      <c r="T90" s="30" t="str">
        <f>VLOOKUP(B90,'[1]Investment Managers'!$A:$B,2,FALSE)</f>
        <v>Russell Investment Management Limited</v>
      </c>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row>
    <row r="91" spans="1:244" s="37" customFormat="1" x14ac:dyDescent="0.25">
      <c r="A91" s="118" t="s">
        <v>425</v>
      </c>
      <c r="B91" s="52" t="s">
        <v>307</v>
      </c>
      <c r="C91" s="52" t="s">
        <v>874</v>
      </c>
      <c r="D91" s="50">
        <f>VLOOKUP(B91,'[1]ICR Data'!$A:$E,5,FALSE)</f>
        <v>1.0699999999999999E-2</v>
      </c>
      <c r="E91" s="179">
        <f>IF(VLOOKUP($B91,'[2]AA Comparison'!$C$1:$R$65536,3)="","",VLOOKUP($B91,'[2]AA Comparison'!$C$1:$R$65536,3,FALSE))</f>
        <v>0</v>
      </c>
      <c r="F91" s="179">
        <f>IF(VLOOKUP($B91,'[2]AA Comparison'!$C$1:$R$65536,10)="","",VLOOKUP($B91,'[2]AA Comparison'!$C$1:$R$65536,10,FALSE))</f>
        <v>0.15</v>
      </c>
      <c r="G91" s="179">
        <f>IF(VLOOKUP($B91,'[2]AA Comparison'!$C$1:$R$65536,4)="","",VLOOKUP($B91,'[2]AA Comparison'!$C$1:$R$65536,4,FALSE))</f>
        <v>0</v>
      </c>
      <c r="H91" s="179">
        <f>IF(VLOOKUP($B91,'[2]AA Comparison'!$C$1:$R$65536,11)="","",VLOOKUP($B91,'[2]AA Comparison'!$C$1:$R$65536,11,FALSE))</f>
        <v>0.15</v>
      </c>
      <c r="I91" s="179">
        <f>IF(VLOOKUP($B91,'[2]AA Comparison'!$C$1:$R$65536,5)="","",VLOOKUP($B91,'[2]AA Comparison'!$C$1:$R$65536,5,FALSE))</f>
        <v>0</v>
      </c>
      <c r="J91" s="179">
        <f>IF(VLOOKUP($B91,'[2]AA Comparison'!$C$1:$R$65536,12)="","",VLOOKUP($B91,'[2]AA Comparison'!$C$1:$R$65536,12,FALSE))</f>
        <v>0.15</v>
      </c>
      <c r="K91" s="49">
        <f>IF(VLOOKUP($B91,'[2]AA Comparison'!$C$1:$R$65536,6)="","",VLOOKUP($B91,'[2]AA Comparison'!$C$1:$R$65536,6,FALSE))</f>
        <v>0.25</v>
      </c>
      <c r="L91" s="49">
        <f>IF(VLOOKUP($B91,'[2]AA Comparison'!$C$1:$R$65536,13)="","",VLOOKUP($B91,'[2]AA Comparison'!$C$1:$R$65536,13,FALSE))</f>
        <v>0.65</v>
      </c>
      <c r="M91" s="49">
        <f>IF(VLOOKUP($B91,'[2]AA Comparison'!$C$1:$R$65536,7)="","",VLOOKUP($B91,'[2]AA Comparison'!$C$1:$R$65536,7,FALSE))</f>
        <v>0.25</v>
      </c>
      <c r="N91" s="49">
        <f>IF(VLOOKUP($B91,'[2]AA Comparison'!$C$1:$R$65536,14)="","",VLOOKUP($B91,'[2]AA Comparison'!$C$1:$R$65536,14,FALSE))</f>
        <v>0.65</v>
      </c>
      <c r="O91" s="49">
        <f>IF(VLOOKUP($B91,'[2]AA Comparison'!$C$1:$R$65536,8)="","",VLOOKUP($B91,'[2]AA Comparison'!$C$1:$R$65536,8,FALSE))</f>
        <v>0</v>
      </c>
      <c r="P91" s="49">
        <f>IF(VLOOKUP($B91,'[2]AA Comparison'!$C$1:$R$65536,15)="","",VLOOKUP($B91,'[2]AA Comparison'!$C$1:$R$65536,15,FALSE))</f>
        <v>0.3</v>
      </c>
      <c r="Q91" s="49">
        <f>IF(VLOOKUP($B91,'[2]AA Comparison'!$C$1:$R$65536,9)="","",VLOOKUP($B91,'[2]AA Comparison'!$C$1:$R$65536,9,FALSE))</f>
        <v>0</v>
      </c>
      <c r="R91" s="49">
        <f>IF(VLOOKUP($B91,'[2]AA Comparison'!$C$1:$R$65536,16)="","",VLOOKUP($B91,'[2]AA Comparison'!$C$1:$R$65536,16,FALSE))</f>
        <v>0.35</v>
      </c>
      <c r="S91" s="13">
        <f>VLOOKUP(B91,'[1]BuySell Data'!$A:$E,5,FALSE)</f>
        <v>3.3999999999999998E-3</v>
      </c>
      <c r="T91" s="30" t="str">
        <f>VLOOKUP(B91,'[1]Investment Managers'!$A:$B,2,FALSE)</f>
        <v>Russell Investment Management Limited</v>
      </c>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row>
    <row r="92" spans="1:244" s="37" customFormat="1" x14ac:dyDescent="0.25">
      <c r="A92" s="118" t="s">
        <v>1280</v>
      </c>
      <c r="B92" s="52" t="s">
        <v>1279</v>
      </c>
      <c r="C92" s="52" t="s">
        <v>874</v>
      </c>
      <c r="D92" s="50">
        <f>VLOOKUP(B92,'[1]ICR Data'!$A:$E,5,FALSE)</f>
        <v>1.0699999999999999E-2</v>
      </c>
      <c r="E92" s="179">
        <f>IF(VLOOKUP($B92,'[2]AA Comparison'!$C$1:$R$65536,3)="","",VLOOKUP($B92,'[2]AA Comparison'!$C$1:$R$65536,3,FALSE))</f>
        <v>0</v>
      </c>
      <c r="F92" s="179">
        <f>IF(VLOOKUP($B92,'[2]AA Comparison'!$C$1:$R$65536,10)="","",VLOOKUP($B92,'[2]AA Comparison'!$C$1:$R$65536,10,FALSE))</f>
        <v>0.15</v>
      </c>
      <c r="G92" s="179">
        <f>IF(VLOOKUP($B92,'[2]AA Comparison'!$C$1:$R$65536,4)="","",VLOOKUP($B92,'[2]AA Comparison'!$C$1:$R$65536,4,FALSE))</f>
        <v>0</v>
      </c>
      <c r="H92" s="179">
        <f>IF(VLOOKUP($B92,'[2]AA Comparison'!$C$1:$R$65536,11)="","",VLOOKUP($B92,'[2]AA Comparison'!$C$1:$R$65536,11,FALSE))</f>
        <v>0.15</v>
      </c>
      <c r="I92" s="179">
        <f>IF(VLOOKUP($B92,'[2]AA Comparison'!$C$1:$R$65536,5)="","",VLOOKUP($B92,'[2]AA Comparison'!$C$1:$R$65536,5,FALSE))</f>
        <v>0</v>
      </c>
      <c r="J92" s="179">
        <f>IF(VLOOKUP($B92,'[2]AA Comparison'!$C$1:$R$65536,12)="","",VLOOKUP($B92,'[2]AA Comparison'!$C$1:$R$65536,12,FALSE))</f>
        <v>0.15</v>
      </c>
      <c r="K92" s="49">
        <f>IF(VLOOKUP($B92,'[2]AA Comparison'!$C$1:$R$65536,6)="","",VLOOKUP($B92,'[2]AA Comparison'!$C$1:$R$65536,6,FALSE))</f>
        <v>0.25</v>
      </c>
      <c r="L92" s="49">
        <f>IF(VLOOKUP($B92,'[2]AA Comparison'!$C$1:$R$65536,13)="","",VLOOKUP($B92,'[2]AA Comparison'!$C$1:$R$65536,13,FALSE))</f>
        <v>0.65</v>
      </c>
      <c r="M92" s="49">
        <f>IF(VLOOKUP($B92,'[2]AA Comparison'!$C$1:$R$65536,7)="","",VLOOKUP($B92,'[2]AA Comparison'!$C$1:$R$65536,7,FALSE))</f>
        <v>0.25</v>
      </c>
      <c r="N92" s="49">
        <f>IF(VLOOKUP($B92,'[2]AA Comparison'!$C$1:$R$65536,14)="","",VLOOKUP($B92,'[2]AA Comparison'!$C$1:$R$65536,14,FALSE))</f>
        <v>0.65</v>
      </c>
      <c r="O92" s="49">
        <f>IF(VLOOKUP($B92,'[2]AA Comparison'!$C$1:$R$65536,8)="","",VLOOKUP($B92,'[2]AA Comparison'!$C$1:$R$65536,8,FALSE))</f>
        <v>0</v>
      </c>
      <c r="P92" s="49">
        <f>IF(VLOOKUP($B92,'[2]AA Comparison'!$C$1:$R$65536,15)="","",VLOOKUP($B92,'[2]AA Comparison'!$C$1:$R$65536,15,FALSE))</f>
        <v>0.3</v>
      </c>
      <c r="Q92" s="49">
        <f>IF(VLOOKUP($B92,'[2]AA Comparison'!$C$1:$R$65536,9)="","",VLOOKUP($B92,'[2]AA Comparison'!$C$1:$R$65536,9,FALSE))</f>
        <v>0</v>
      </c>
      <c r="R92" s="49">
        <f>IF(VLOOKUP($B92,'[2]AA Comparison'!$C$1:$R$65536,16)="","",VLOOKUP($B92,'[2]AA Comparison'!$C$1:$R$65536,16,FALSE))</f>
        <v>0.35</v>
      </c>
      <c r="S92" s="13">
        <f>VLOOKUP(B92,'[1]BuySell Data'!$A:$E,5,FALSE)</f>
        <v>3.3999999999999998E-3</v>
      </c>
      <c r="T92" s="30" t="str">
        <f>VLOOKUP(B92,'[1]Investment Managers'!$A:$B,2,FALSE)</f>
        <v>Russell Investment Management Limited</v>
      </c>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row>
    <row r="93" spans="1:244" s="3" customFormat="1" ht="13" x14ac:dyDescent="0.3">
      <c r="A93" s="14" t="s">
        <v>398</v>
      </c>
      <c r="B93" s="19" t="s">
        <v>401</v>
      </c>
      <c r="C93" s="52" t="s">
        <v>874</v>
      </c>
      <c r="D93" s="50">
        <f>VLOOKUP(B93,'[1]ICR Data'!$A:$E,5,FALSE)</f>
        <v>1.11E-2</v>
      </c>
      <c r="E93" s="179">
        <f>IF(VLOOKUP($B93,'[2]AA Comparison'!$C$1:$R$65536,3)="","",VLOOKUP($B93,'[2]AA Comparison'!$C$1:$R$65536,3,FALSE))</f>
        <v>0</v>
      </c>
      <c r="F93" s="179">
        <f>IF(VLOOKUP($B93,'[2]AA Comparison'!$C$1:$R$65536,10)="","",VLOOKUP($B93,'[2]AA Comparison'!$C$1:$R$65536,10,FALSE))</f>
        <v>0.26</v>
      </c>
      <c r="G93" s="179">
        <f>IF(VLOOKUP($B93,'[2]AA Comparison'!$C$1:$R$65536,4)="","",VLOOKUP($B93,'[2]AA Comparison'!$C$1:$R$65536,4,FALSE))</f>
        <v>0</v>
      </c>
      <c r="H93" s="179">
        <f>IF(VLOOKUP($B93,'[2]AA Comparison'!$C$1:$R$65536,11)="","",VLOOKUP($B93,'[2]AA Comparison'!$C$1:$R$65536,11,FALSE))</f>
        <v>0.25</v>
      </c>
      <c r="I93" s="179">
        <f>IF(VLOOKUP($B93,'[2]AA Comparison'!$C$1:$R$65536,5)="","",VLOOKUP($B93,'[2]AA Comparison'!$C$1:$R$65536,5,FALSE))</f>
        <v>0</v>
      </c>
      <c r="J93" s="179">
        <f>IF(VLOOKUP($B93,'[2]AA Comparison'!$C$1:$R$65536,12)="","",VLOOKUP($B93,'[2]AA Comparison'!$C$1:$R$65536,12,FALSE))</f>
        <v>0.25</v>
      </c>
      <c r="K93" s="49">
        <f>IF(VLOOKUP($B93,'[2]AA Comparison'!$C$1:$R$65536,6)="","",VLOOKUP($B93,'[2]AA Comparison'!$C$1:$R$65536,6,FALSE))</f>
        <v>0.05</v>
      </c>
      <c r="L93" s="49">
        <f>IF(VLOOKUP($B93,'[2]AA Comparison'!$C$1:$R$65536,13)="","",VLOOKUP($B93,'[2]AA Comparison'!$C$1:$R$65536,13,FALSE))</f>
        <v>0.55000000000000004</v>
      </c>
      <c r="M93" s="49">
        <f>IF(VLOOKUP($B93,'[2]AA Comparison'!$C$1:$R$65536,7)="","",VLOOKUP($B93,'[2]AA Comparison'!$C$1:$R$65536,7,FALSE))</f>
        <v>0.04</v>
      </c>
      <c r="N93" s="49">
        <f>IF(VLOOKUP($B93,'[2]AA Comparison'!$C$1:$R$65536,14)="","",VLOOKUP($B93,'[2]AA Comparison'!$C$1:$R$65536,14,FALSE))</f>
        <v>0.54</v>
      </c>
      <c r="O93" s="49">
        <f>IF(VLOOKUP($B93,'[2]AA Comparison'!$C$1:$R$65536,8)="","",VLOOKUP($B93,'[2]AA Comparison'!$C$1:$R$65536,8,FALSE))</f>
        <v>0</v>
      </c>
      <c r="P93" s="49">
        <f>IF(VLOOKUP($B93,'[2]AA Comparison'!$C$1:$R$65536,15)="","",VLOOKUP($B93,'[2]AA Comparison'!$C$1:$R$65536,15,FALSE))</f>
        <v>0.3</v>
      </c>
      <c r="Q93" s="49">
        <f>IF(VLOOKUP($B93,'[2]AA Comparison'!$C$1:$R$65536,9)="","",VLOOKUP($B93,'[2]AA Comparison'!$C$1:$R$65536,9,FALSE))</f>
        <v>0.1</v>
      </c>
      <c r="R93" s="49">
        <f>IF(VLOOKUP($B93,'[2]AA Comparison'!$C$1:$R$65536,16)="","",VLOOKUP($B93,'[2]AA Comparison'!$C$1:$R$65536,16,FALSE))</f>
        <v>0.6</v>
      </c>
      <c r="S93" s="13">
        <f>VLOOKUP(B93,'[1]BuySell Data'!$A:$E,5,FALSE)</f>
        <v>5.0000000000000001E-3</v>
      </c>
      <c r="T93" s="30" t="str">
        <f>VLOOKUP(B93,'[1]Investment Managers'!$A:$B,2,FALSE)</f>
        <v>Russell Investment Management Limited</v>
      </c>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row>
    <row r="94" spans="1:244" s="3" customFormat="1" ht="13" x14ac:dyDescent="0.3">
      <c r="A94" s="118" t="s">
        <v>426</v>
      </c>
      <c r="B94" s="60" t="s">
        <v>107</v>
      </c>
      <c r="C94" s="52" t="s">
        <v>874</v>
      </c>
      <c r="D94" s="50">
        <f>VLOOKUP(B94,'[1]ICR Data'!$A:$E,5,FALSE)</f>
        <v>9.7999999999999997E-3</v>
      </c>
      <c r="E94" s="179">
        <f>IF(VLOOKUP($B94,'[2]AA Comparison'!$C$1:$R$65536,3)="","",VLOOKUP($B94,'[2]AA Comparison'!$C$1:$R$65536,3,FALSE))</f>
        <v>0</v>
      </c>
      <c r="F94" s="179">
        <f>IF(VLOOKUP($B94,'[2]AA Comparison'!$C$1:$R$65536,10)="","",VLOOKUP($B94,'[2]AA Comparison'!$C$1:$R$65536,10,FALSE))</f>
        <v>0.1</v>
      </c>
      <c r="G94" s="179">
        <f>IF(VLOOKUP($B94,'[2]AA Comparison'!$C$1:$R$65536,4)="","",VLOOKUP($B94,'[2]AA Comparison'!$C$1:$R$65536,4,FALSE))</f>
        <v>0.02</v>
      </c>
      <c r="H94" s="179">
        <f>IF(VLOOKUP($B94,'[2]AA Comparison'!$C$1:$R$65536,11)="","",VLOOKUP($B94,'[2]AA Comparison'!$C$1:$R$65536,11,FALSE))</f>
        <v>0.22</v>
      </c>
      <c r="I94" s="179">
        <f>IF(VLOOKUP($B94,'[2]AA Comparison'!$C$1:$R$65536,5)="","",VLOOKUP($B94,'[2]AA Comparison'!$C$1:$R$65536,5,FALSE))</f>
        <v>0</v>
      </c>
      <c r="J94" s="179">
        <f>IF(VLOOKUP($B94,'[2]AA Comparison'!$C$1:$R$65536,12)="","",VLOOKUP($B94,'[2]AA Comparison'!$C$1:$R$65536,12,FALSE))</f>
        <v>0.06</v>
      </c>
      <c r="K94" s="49">
        <f>IF(VLOOKUP($B94,'[2]AA Comparison'!$C$1:$R$65536,6)="","",VLOOKUP($B94,'[2]AA Comparison'!$C$1:$R$65536,6,FALSE))</f>
        <v>0.36</v>
      </c>
      <c r="L94" s="49">
        <f>IF(VLOOKUP($B94,'[2]AA Comparison'!$C$1:$R$65536,13)="","",VLOOKUP($B94,'[2]AA Comparison'!$C$1:$R$65536,13,FALSE))</f>
        <v>0.56000000000000005</v>
      </c>
      <c r="M94" s="49">
        <f>IF(VLOOKUP($B94,'[2]AA Comparison'!$C$1:$R$65536,7)="","",VLOOKUP($B94,'[2]AA Comparison'!$C$1:$R$65536,7,FALSE))</f>
        <v>0.22</v>
      </c>
      <c r="N94" s="49">
        <f>IF(VLOOKUP($B94,'[2]AA Comparison'!$C$1:$R$65536,14)="","",VLOOKUP($B94,'[2]AA Comparison'!$C$1:$R$65536,14,FALSE))</f>
        <v>0.42</v>
      </c>
      <c r="O94" s="49">
        <f>IF(VLOOKUP($B94,'[2]AA Comparison'!$C$1:$R$65536,8)="","",VLOOKUP($B94,'[2]AA Comparison'!$C$1:$R$65536,8,FALSE))</f>
        <v>0</v>
      </c>
      <c r="P94" s="49">
        <f>IF(VLOOKUP($B94,'[2]AA Comparison'!$C$1:$R$65536,15)="","",VLOOKUP($B94,'[2]AA Comparison'!$C$1:$R$65536,15,FALSE))</f>
        <v>0.2</v>
      </c>
      <c r="Q94" s="49">
        <f>IF(VLOOKUP($B94,'[2]AA Comparison'!$C$1:$R$65536,9)="","",VLOOKUP($B94,'[2]AA Comparison'!$C$1:$R$65536,9,FALSE))</f>
        <v>0</v>
      </c>
      <c r="R94" s="49">
        <f>IF(VLOOKUP($B94,'[2]AA Comparison'!$C$1:$R$65536,16)="","",VLOOKUP($B94,'[2]AA Comparison'!$C$1:$R$65536,16,FALSE))</f>
        <v>0.2</v>
      </c>
      <c r="S94" s="13">
        <f>VLOOKUP(B94,'[1]BuySell Data'!$A:$E,5,FALSE)</f>
        <v>3.4999999999999996E-3</v>
      </c>
      <c r="T94" s="30" t="str">
        <f>VLOOKUP(B94,'[1]Investment Managers'!$A:$B,2,FALSE)</f>
        <v>Russell Investment Management Limited</v>
      </c>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row>
    <row r="95" spans="1:244" s="3" customFormat="1" ht="13" x14ac:dyDescent="0.3">
      <c r="A95" s="118" t="s">
        <v>177</v>
      </c>
      <c r="B95" s="52" t="s">
        <v>178</v>
      </c>
      <c r="C95" s="52" t="s">
        <v>874</v>
      </c>
      <c r="D95" s="50">
        <f>VLOOKUP(B95,'[1]ICR Data'!$A:$E,5,FALSE)</f>
        <v>2.8999999999999998E-3</v>
      </c>
      <c r="E95" s="179">
        <f>IF(VLOOKUP($B95,'[2]AA Comparison'!$C$1:$R$65536,3)="","",VLOOKUP($B95,'[2]AA Comparison'!$C$1:$R$65536,3,FALSE))</f>
        <v>0</v>
      </c>
      <c r="F95" s="179">
        <f>IF(VLOOKUP($B95,'[2]AA Comparison'!$C$1:$R$65536,10)="","",VLOOKUP($B95,'[2]AA Comparison'!$C$1:$R$65536,10,FALSE))</f>
        <v>0</v>
      </c>
      <c r="G95" s="179">
        <f>IF(VLOOKUP($B95,'[2]AA Comparison'!$C$1:$R$65536,4)="","",VLOOKUP($B95,'[2]AA Comparison'!$C$1:$R$65536,4,FALSE))</f>
        <v>0.01</v>
      </c>
      <c r="H95" s="179">
        <f>IF(VLOOKUP($B95,'[2]AA Comparison'!$C$1:$R$65536,11)="","",VLOOKUP($B95,'[2]AA Comparison'!$C$1:$R$65536,11,FALSE))</f>
        <v>0.05</v>
      </c>
      <c r="I95" s="179">
        <f>IF(VLOOKUP($B95,'[2]AA Comparison'!$C$1:$R$65536,5)="","",VLOOKUP($B95,'[2]AA Comparison'!$C$1:$R$65536,5,FALSE))</f>
        <v>0.05</v>
      </c>
      <c r="J95" s="179">
        <f>IF(VLOOKUP($B95,'[2]AA Comparison'!$C$1:$R$65536,12)="","",VLOOKUP($B95,'[2]AA Comparison'!$C$1:$R$65536,12,FALSE))</f>
        <v>0.09</v>
      </c>
      <c r="K95" s="49">
        <f>IF(VLOOKUP($B95,'[2]AA Comparison'!$C$1:$R$65536,6)="","",VLOOKUP($B95,'[2]AA Comparison'!$C$1:$R$65536,6,FALSE))</f>
        <v>0.34</v>
      </c>
      <c r="L95" s="49">
        <f>IF(VLOOKUP($B95,'[2]AA Comparison'!$C$1:$R$65536,13)="","",VLOOKUP($B95,'[2]AA Comparison'!$C$1:$R$65536,13,FALSE))</f>
        <v>0.38</v>
      </c>
      <c r="M95" s="49">
        <f>IF(VLOOKUP($B95,'[2]AA Comparison'!$C$1:$R$65536,7)="","",VLOOKUP($B95,'[2]AA Comparison'!$C$1:$R$65536,7,FALSE))</f>
        <v>0.03</v>
      </c>
      <c r="N95" s="49">
        <f>IF(VLOOKUP($B95,'[2]AA Comparison'!$C$1:$R$65536,14)="","",VLOOKUP($B95,'[2]AA Comparison'!$C$1:$R$65536,14,FALSE))</f>
        <v>0.28499999999999998</v>
      </c>
      <c r="O95" s="49">
        <f>IF(VLOOKUP($B95,'[2]AA Comparison'!$C$1:$R$65536,8)="","",VLOOKUP($B95,'[2]AA Comparison'!$C$1:$R$65536,8,FALSE))</f>
        <v>0</v>
      </c>
      <c r="P95" s="49">
        <f>IF(VLOOKUP($B95,'[2]AA Comparison'!$C$1:$R$65536,15)="","",VLOOKUP($B95,'[2]AA Comparison'!$C$1:$R$65536,15,FALSE))</f>
        <v>0</v>
      </c>
      <c r="Q95" s="49">
        <f>IF(VLOOKUP($B95,'[2]AA Comparison'!$C$1:$R$65536,9)="","",VLOOKUP($B95,'[2]AA Comparison'!$C$1:$R$65536,9,FALSE))</f>
        <v>0</v>
      </c>
      <c r="R95" s="49">
        <f>IF(VLOOKUP($B95,'[2]AA Comparison'!$C$1:$R$65536,16)="","",VLOOKUP($B95,'[2]AA Comparison'!$C$1:$R$65536,16,FALSE))</f>
        <v>0</v>
      </c>
      <c r="S95" s="13">
        <f>VLOOKUP(B95,'[1]BuySell Data'!$A:$E,5,FALSE)</f>
        <v>1.6000000000000001E-3</v>
      </c>
      <c r="T95" s="30" t="str">
        <f>VLOOKUP(B95,'[1]Investment Managers'!$A:$B,2,FALSE)</f>
        <v>OnePath Funds Management Limited</v>
      </c>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row>
    <row r="96" spans="1:244" s="3" customFormat="1" ht="13" x14ac:dyDescent="0.3">
      <c r="A96" s="52"/>
      <c r="B96" s="52"/>
      <c r="C96" s="52"/>
      <c r="D96" s="50"/>
      <c r="E96" s="179"/>
      <c r="F96" s="179"/>
      <c r="G96" s="179"/>
      <c r="H96" s="179"/>
      <c r="I96" s="179"/>
      <c r="J96" s="179"/>
      <c r="K96" s="49"/>
      <c r="L96" s="49"/>
      <c r="M96" s="49"/>
      <c r="N96" s="49"/>
      <c r="O96" s="49"/>
      <c r="P96" s="49"/>
      <c r="Q96" s="49"/>
      <c r="R96" s="49"/>
      <c r="S96" s="13"/>
      <c r="T96" s="37"/>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row>
    <row r="97" spans="1:244" s="3" customFormat="1" ht="13" x14ac:dyDescent="0.3">
      <c r="A97" s="184"/>
      <c r="B97" s="92" t="s">
        <v>830</v>
      </c>
      <c r="C97" s="52"/>
      <c r="D97" s="18">
        <f>MIN(D77:D95)</f>
        <v>2.8999999999999998E-3</v>
      </c>
      <c r="E97" s="183">
        <f>MIN(E78:E95)</f>
        <v>0</v>
      </c>
      <c r="F97" s="183"/>
      <c r="G97" s="183">
        <f>MIN(G78:G95)</f>
        <v>0</v>
      </c>
      <c r="H97" s="183"/>
      <c r="I97" s="183">
        <f>MIN(I78:I95)</f>
        <v>0</v>
      </c>
      <c r="J97" s="183"/>
      <c r="K97" s="48">
        <f>MIN(K78:K95)</f>
        <v>0.05</v>
      </c>
      <c r="L97" s="48"/>
      <c r="M97" s="48">
        <f>MIN(M78:M95)</f>
        <v>0.03</v>
      </c>
      <c r="N97" s="48"/>
      <c r="O97" s="48">
        <f>MIN(O78:O95)</f>
        <v>0</v>
      </c>
      <c r="P97" s="48"/>
      <c r="Q97" s="48">
        <f>MIN(Q78:Q95)</f>
        <v>0</v>
      </c>
      <c r="R97" s="48"/>
      <c r="S97" s="6">
        <f>MIN(S77:S95)</f>
        <v>0</v>
      </c>
      <c r="T97" s="37"/>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row>
    <row r="98" spans="1:244" s="3" customFormat="1" ht="13" x14ac:dyDescent="0.3">
      <c r="A98" s="184"/>
      <c r="B98" s="92" t="s">
        <v>831</v>
      </c>
      <c r="C98" s="52"/>
      <c r="D98" s="18">
        <f>MAX(D77:D95)</f>
        <v>1.2999999999999999E-2</v>
      </c>
      <c r="E98" s="183"/>
      <c r="F98" s="183">
        <f>MAX(F78:F95)</f>
        <v>0.3</v>
      </c>
      <c r="G98" s="183"/>
      <c r="H98" s="183">
        <f>MAX(H78:H95)</f>
        <v>0.3</v>
      </c>
      <c r="I98" s="183"/>
      <c r="J98" s="183">
        <f>MAX(J78:J95)</f>
        <v>0.3</v>
      </c>
      <c r="K98" s="48"/>
      <c r="L98" s="48">
        <f>MAX(L78:L95)</f>
        <v>1</v>
      </c>
      <c r="M98" s="48"/>
      <c r="N98" s="48">
        <f>MAX(N78:N95)</f>
        <v>1</v>
      </c>
      <c r="O98" s="48"/>
      <c r="P98" s="48">
        <f>MAX(P78:P95)</f>
        <v>0.3</v>
      </c>
      <c r="Q98" s="48"/>
      <c r="R98" s="48">
        <f>MAX(R78:R95)</f>
        <v>0.6</v>
      </c>
      <c r="S98" s="6">
        <f>MAX(S77:S95)</f>
        <v>5.0000000000000001E-3</v>
      </c>
      <c r="T98" s="37"/>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row>
    <row r="99" spans="1:244" s="3" customFormat="1" ht="13" x14ac:dyDescent="0.3">
      <c r="A99" s="181" t="s">
        <v>204</v>
      </c>
      <c r="B99" s="50"/>
      <c r="C99" s="52"/>
      <c r="D99" s="50"/>
      <c r="E99" s="179"/>
      <c r="F99" s="179"/>
      <c r="G99" s="179"/>
      <c r="H99" s="179"/>
      <c r="I99" s="179"/>
      <c r="J99" s="179"/>
      <c r="K99" s="49"/>
      <c r="L99" s="49"/>
      <c r="M99" s="49"/>
      <c r="N99" s="49"/>
      <c r="O99" s="49"/>
      <c r="P99" s="49"/>
      <c r="Q99" s="49"/>
      <c r="R99" s="49"/>
      <c r="S99" s="13"/>
      <c r="T99" s="37"/>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row>
    <row r="100" spans="1:244" s="3" customFormat="1" ht="13" x14ac:dyDescent="0.3">
      <c r="A100" s="118" t="s">
        <v>1177</v>
      </c>
      <c r="B100" s="52" t="s">
        <v>868</v>
      </c>
      <c r="C100" s="52" t="s">
        <v>874</v>
      </c>
      <c r="D100" s="50">
        <f>VLOOKUP(B100,'[1]ICR Data'!$A:$E,5,FALSE)</f>
        <v>4.0000000000000001E-3</v>
      </c>
      <c r="E100" s="179">
        <f>IF(VLOOKUP($B100,'[2]AA Comparison'!$C$1:$R$65536,3)="","",VLOOKUP($B100,'[2]AA Comparison'!$C$1:$R$65536,3,FALSE))</f>
        <v>1</v>
      </c>
      <c r="F100" s="179">
        <f>IF(VLOOKUP($B100,'[2]AA Comparison'!$C$1:$R$65536,10)="","",VLOOKUP($B100,'[2]AA Comparison'!$C$1:$R$65536,10,FALSE))</f>
        <v>1</v>
      </c>
      <c r="G100" s="179">
        <f>IF(VLOOKUP($B100,'[2]AA Comparison'!$C$1:$R$65536,4)="","",VLOOKUP($B100,'[2]AA Comparison'!$C$1:$R$65536,4,FALSE))</f>
        <v>0</v>
      </c>
      <c r="H100" s="179">
        <f>IF(VLOOKUP($B100,'[2]AA Comparison'!$C$1:$R$65536,11)="","",VLOOKUP($B100,'[2]AA Comparison'!$C$1:$R$65536,11,FALSE))</f>
        <v>0</v>
      </c>
      <c r="I100" s="179">
        <f>IF(VLOOKUP($B100,'[2]AA Comparison'!$C$1:$R$65536,5)="","",VLOOKUP($B100,'[2]AA Comparison'!$C$1:$R$65536,5,FALSE))</f>
        <v>0</v>
      </c>
      <c r="J100" s="179">
        <f>IF(VLOOKUP($B100,'[2]AA Comparison'!$C$1:$R$65536,12)="","",VLOOKUP($B100,'[2]AA Comparison'!$C$1:$R$65536,12,FALSE))</f>
        <v>0</v>
      </c>
      <c r="K100" s="49">
        <f>IF(VLOOKUP($B100,'[2]AA Comparison'!$C$1:$R$65536,6)="","",VLOOKUP($B100,'[2]AA Comparison'!$C$1:$R$65536,6,FALSE))</f>
        <v>0</v>
      </c>
      <c r="L100" s="49">
        <f>IF(VLOOKUP($B100,'[2]AA Comparison'!$C$1:$R$65536,13)="","",VLOOKUP($B100,'[2]AA Comparison'!$C$1:$R$65536,13,FALSE))</f>
        <v>0</v>
      </c>
      <c r="M100" s="49">
        <f>IF(VLOOKUP($B100,'[2]AA Comparison'!$C$1:$R$65536,7)="","",VLOOKUP($B100,'[2]AA Comparison'!$C$1:$R$65536,7,FALSE))</f>
        <v>0</v>
      </c>
      <c r="N100" s="49">
        <f>IF(VLOOKUP($B100,'[2]AA Comparison'!$C$1:$R$65536,14)="","",VLOOKUP($B100,'[2]AA Comparison'!$C$1:$R$65536,14,FALSE))</f>
        <v>0</v>
      </c>
      <c r="O100" s="49">
        <f>IF(VLOOKUP($B100,'[2]AA Comparison'!$C$1:$R$65536,8)="","",VLOOKUP($B100,'[2]AA Comparison'!$C$1:$R$65536,8,FALSE))</f>
        <v>0</v>
      </c>
      <c r="P100" s="49">
        <f>IF(VLOOKUP($B100,'[2]AA Comparison'!$C$1:$R$65536,15)="","",VLOOKUP($B100,'[2]AA Comparison'!$C$1:$R$65536,15,FALSE))</f>
        <v>0</v>
      </c>
      <c r="Q100" s="49">
        <f>IF(VLOOKUP($B100,'[2]AA Comparison'!$C$1:$R$65536,9)="","",VLOOKUP($B100,'[2]AA Comparison'!$C$1:$R$65536,9,FALSE))</f>
        <v>0</v>
      </c>
      <c r="R100" s="49">
        <f>IF(VLOOKUP($B100,'[2]AA Comparison'!$C$1:$R$65536,16)="","",VLOOKUP($B100,'[2]AA Comparison'!$C$1:$R$65536,16,FALSE))</f>
        <v>0</v>
      </c>
      <c r="S100" s="13">
        <f>VLOOKUP(B100,'[1]BuySell Data'!$A:$E,5,FALSE)</f>
        <v>0</v>
      </c>
      <c r="T100" s="30" t="str">
        <f>VLOOKUP(B100,'[1]Investment Managers'!$A:$B,2,FALSE)</f>
        <v>ClearView Financial Management Limited</v>
      </c>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row>
    <row r="101" spans="1:244" s="37" customFormat="1" x14ac:dyDescent="0.25">
      <c r="A101" s="118" t="s">
        <v>1328</v>
      </c>
      <c r="B101" s="52" t="s">
        <v>1303</v>
      </c>
      <c r="C101" s="61" t="s">
        <v>874</v>
      </c>
      <c r="D101" s="50">
        <f>VLOOKUP(B101,'[1]ICR Data'!$A:$E,5,FALSE)</f>
        <v>3.5999999999999999E-3</v>
      </c>
      <c r="E101" s="179">
        <f>IF(VLOOKUP($B101,'[2]AA Comparison'!$C$1:$R$65536,3)="","",VLOOKUP($B101,'[2]AA Comparison'!$C$1:$R$65536,3,FALSE))</f>
        <v>1</v>
      </c>
      <c r="F101" s="179">
        <f>IF(VLOOKUP($B101,'[2]AA Comparison'!$C$1:$R$65536,10)="","",VLOOKUP($B101,'[2]AA Comparison'!$C$1:$R$65536,10,FALSE))</f>
        <v>1</v>
      </c>
      <c r="G101" s="179">
        <f>IF(VLOOKUP($B101,'[2]AA Comparison'!$C$1:$R$65536,4)="","",VLOOKUP($B101,'[2]AA Comparison'!$C$1:$R$65536,4,FALSE))</f>
        <v>0</v>
      </c>
      <c r="H101" s="179">
        <f>IF(VLOOKUP($B101,'[2]AA Comparison'!$C$1:$R$65536,11)="","",VLOOKUP($B101,'[2]AA Comparison'!$C$1:$R$65536,11,FALSE))</f>
        <v>0</v>
      </c>
      <c r="I101" s="179">
        <f>IF(VLOOKUP($B101,'[2]AA Comparison'!$C$1:$R$65536,5)="","",VLOOKUP($B101,'[2]AA Comparison'!$C$1:$R$65536,5,FALSE))</f>
        <v>0</v>
      </c>
      <c r="J101" s="179">
        <f>IF(VLOOKUP($B101,'[2]AA Comparison'!$C$1:$R$65536,12)="","",VLOOKUP($B101,'[2]AA Comparison'!$C$1:$R$65536,12,FALSE))</f>
        <v>0</v>
      </c>
      <c r="K101" s="49">
        <f>IF(VLOOKUP($B101,'[2]AA Comparison'!$C$1:$R$65536,6)="","",VLOOKUP($B101,'[2]AA Comparison'!$C$1:$R$65536,6,FALSE))</f>
        <v>0</v>
      </c>
      <c r="L101" s="49">
        <f>IF(VLOOKUP($B101,'[2]AA Comparison'!$C$1:$R$65536,13)="","",VLOOKUP($B101,'[2]AA Comparison'!$C$1:$R$65536,13,FALSE))</f>
        <v>0</v>
      </c>
      <c r="M101" s="49">
        <f>IF(VLOOKUP($B101,'[2]AA Comparison'!$C$1:$R$65536,7)="","",VLOOKUP($B101,'[2]AA Comparison'!$C$1:$R$65536,7,FALSE))</f>
        <v>0</v>
      </c>
      <c r="N101" s="49">
        <f>IF(VLOOKUP($B101,'[2]AA Comparison'!$C$1:$R$65536,14)="","",VLOOKUP($B101,'[2]AA Comparison'!$C$1:$R$65536,14,FALSE))</f>
        <v>0</v>
      </c>
      <c r="O101" s="49">
        <f>IF(VLOOKUP($B101,'[2]AA Comparison'!$C$1:$R$65536,8)="","",VLOOKUP($B101,'[2]AA Comparison'!$C$1:$R$65536,8,FALSE))</f>
        <v>0</v>
      </c>
      <c r="P101" s="49">
        <f>IF(VLOOKUP($B101,'[2]AA Comparison'!$C$1:$R$65536,15)="","",VLOOKUP($B101,'[2]AA Comparison'!$C$1:$R$65536,15,FALSE))</f>
        <v>0</v>
      </c>
      <c r="Q101" s="49">
        <f>IF(VLOOKUP($B101,'[2]AA Comparison'!$C$1:$R$65536,9)="","",VLOOKUP($B101,'[2]AA Comparison'!$C$1:$R$65536,9,FALSE))</f>
        <v>0</v>
      </c>
      <c r="R101" s="49">
        <f>IF(VLOOKUP($B101,'[2]AA Comparison'!$C$1:$R$65536,16)="","",VLOOKUP($B101,'[2]AA Comparison'!$C$1:$R$65536,16,FALSE))</f>
        <v>0</v>
      </c>
      <c r="S101" s="13">
        <f>VLOOKUP(B101,'[1]BuySell Data'!$A:$E,5,FALSE)</f>
        <v>5.0000000000000001E-4</v>
      </c>
      <c r="T101" s="30" t="str">
        <f>VLOOKUP(B101,'[1]Investment Managers'!$A:$B,2,FALSE)</f>
        <v>IOOF Investment Management Limited</v>
      </c>
    </row>
    <row r="102" spans="1:244" s="3" customFormat="1" ht="13" x14ac:dyDescent="0.3">
      <c r="A102" s="118" t="s">
        <v>97</v>
      </c>
      <c r="B102" s="50" t="s">
        <v>92</v>
      </c>
      <c r="C102" s="52" t="s">
        <v>874</v>
      </c>
      <c r="D102" s="50">
        <f>VLOOKUP(B102,'[1]ICR Data'!$A:$E,5,FALSE)</f>
        <v>5.1000000000000004E-3</v>
      </c>
      <c r="E102" s="179">
        <f>IF(VLOOKUP($B102,'[2]AA Comparison'!$C$1:$R$65536,3)="","",VLOOKUP($B102,'[2]AA Comparison'!$C$1:$R$65536,3,FALSE))</f>
        <v>0</v>
      </c>
      <c r="F102" s="179">
        <f>IF(VLOOKUP($B102,'[2]AA Comparison'!$C$1:$R$65536,10)="","",VLOOKUP($B102,'[2]AA Comparison'!$C$1:$R$65536,10,FALSE))</f>
        <v>1</v>
      </c>
      <c r="G102" s="179">
        <f>IF(VLOOKUP($B102,'[2]AA Comparison'!$C$1:$R$65536,4)="","",VLOOKUP($B102,'[2]AA Comparison'!$C$1:$R$65536,4,FALSE))</f>
        <v>0</v>
      </c>
      <c r="H102" s="179">
        <f>IF(VLOOKUP($B102,'[2]AA Comparison'!$C$1:$R$65536,11)="","",VLOOKUP($B102,'[2]AA Comparison'!$C$1:$R$65536,11,FALSE))</f>
        <v>1</v>
      </c>
      <c r="I102" s="179">
        <f>IF(VLOOKUP($B102,'[2]AA Comparison'!$C$1:$R$65536,5)="","",VLOOKUP($B102,'[2]AA Comparison'!$C$1:$R$65536,5,FALSE))</f>
        <v>0</v>
      </c>
      <c r="J102" s="179">
        <f>IF(VLOOKUP($B102,'[2]AA Comparison'!$C$1:$R$65536,12)="","",VLOOKUP($B102,'[2]AA Comparison'!$C$1:$R$65536,12,FALSE))</f>
        <v>0</v>
      </c>
      <c r="K102" s="49">
        <f>IF(VLOOKUP($B102,'[2]AA Comparison'!$C$1:$R$65536,6)="","",VLOOKUP($B102,'[2]AA Comparison'!$C$1:$R$65536,6,FALSE))</f>
        <v>0</v>
      </c>
      <c r="L102" s="49">
        <f>IF(VLOOKUP($B102,'[2]AA Comparison'!$C$1:$R$65536,13)="","",VLOOKUP($B102,'[2]AA Comparison'!$C$1:$R$65536,13,FALSE))</f>
        <v>0</v>
      </c>
      <c r="M102" s="49">
        <f>IF(VLOOKUP($B102,'[2]AA Comparison'!$C$1:$R$65536,7)="","",VLOOKUP($B102,'[2]AA Comparison'!$C$1:$R$65536,7,FALSE))</f>
        <v>0</v>
      </c>
      <c r="N102" s="49">
        <f>IF(VLOOKUP($B102,'[2]AA Comparison'!$C$1:$R$65536,14)="","",VLOOKUP($B102,'[2]AA Comparison'!$C$1:$R$65536,14,FALSE))</f>
        <v>0</v>
      </c>
      <c r="O102" s="49">
        <f>IF(VLOOKUP($B102,'[2]AA Comparison'!$C$1:$R$65536,8)="","",VLOOKUP($B102,'[2]AA Comparison'!$C$1:$R$65536,8,FALSE))</f>
        <v>0</v>
      </c>
      <c r="P102" s="49">
        <f>IF(VLOOKUP($B102,'[2]AA Comparison'!$C$1:$R$65536,15)="","",VLOOKUP($B102,'[2]AA Comparison'!$C$1:$R$65536,15,FALSE))</f>
        <v>0</v>
      </c>
      <c r="Q102" s="49">
        <f>IF(VLOOKUP($B102,'[2]AA Comparison'!$C$1:$R$65536,9)="","",VLOOKUP($B102,'[2]AA Comparison'!$C$1:$R$65536,9,FALSE))</f>
        <v>0</v>
      </c>
      <c r="R102" s="49">
        <f>IF(VLOOKUP($B102,'[2]AA Comparison'!$C$1:$R$65536,16)="","",VLOOKUP($B102,'[2]AA Comparison'!$C$1:$R$65536,16,FALSE))</f>
        <v>0</v>
      </c>
      <c r="S102" s="13">
        <f>VLOOKUP(B102,'[1]BuySell Data'!$A:$E,5,FALSE)</f>
        <v>0</v>
      </c>
      <c r="T102" s="30" t="str">
        <f>VLOOKUP(B102,'[1]Investment Managers'!$A:$B,2,FALSE)</f>
        <v>Macquarie Investment Management Aus Ltd.</v>
      </c>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row>
    <row r="103" spans="1:244" s="3" customFormat="1" ht="13" x14ac:dyDescent="0.3">
      <c r="A103" s="118" t="s">
        <v>1267</v>
      </c>
      <c r="B103" s="50" t="s">
        <v>172</v>
      </c>
      <c r="C103" s="52" t="s">
        <v>874</v>
      </c>
      <c r="D103" s="50">
        <f>VLOOKUP(B103,'[1]ICR Data'!$A:$E,5,FALSE)</f>
        <v>0</v>
      </c>
      <c r="E103" s="179">
        <f>IF(VLOOKUP($B103,'[2]AA Comparison'!$C$1:$R$65536,3)="","",VLOOKUP($B103,'[2]AA Comparison'!$C$1:$R$65536,3,FALSE))</f>
        <v>0</v>
      </c>
      <c r="F103" s="179">
        <f>IF(VLOOKUP($B103,'[2]AA Comparison'!$C$1:$R$65536,10)="","",VLOOKUP($B103,'[2]AA Comparison'!$C$1:$R$65536,10,FALSE))</f>
        <v>1</v>
      </c>
      <c r="G103" s="179">
        <f>IF(VLOOKUP($B103,'[2]AA Comparison'!$C$1:$R$65536,4)="","",VLOOKUP($B103,'[2]AA Comparison'!$C$1:$R$65536,4,FALSE))</f>
        <v>0</v>
      </c>
      <c r="H103" s="179">
        <f>IF(VLOOKUP($B103,'[2]AA Comparison'!$C$1:$R$65536,11)="","",VLOOKUP($B103,'[2]AA Comparison'!$C$1:$R$65536,11,FALSE))</f>
        <v>1</v>
      </c>
      <c r="I103" s="179">
        <f>IF(VLOOKUP($B103,'[2]AA Comparison'!$C$1:$R$65536,5)="","",VLOOKUP($B103,'[2]AA Comparison'!$C$1:$R$65536,5,FALSE))</f>
        <v>0</v>
      </c>
      <c r="J103" s="179">
        <f>IF(VLOOKUP($B103,'[2]AA Comparison'!$C$1:$R$65536,12)="","",VLOOKUP($B103,'[2]AA Comparison'!$C$1:$R$65536,12,FALSE))</f>
        <v>0</v>
      </c>
      <c r="K103" s="49">
        <f>IF(VLOOKUP($B103,'[2]AA Comparison'!$C$1:$R$65536,6)="","",VLOOKUP($B103,'[2]AA Comparison'!$C$1:$R$65536,6,FALSE))</f>
        <v>0</v>
      </c>
      <c r="L103" s="49">
        <f>IF(VLOOKUP($B103,'[2]AA Comparison'!$C$1:$R$65536,13)="","",VLOOKUP($B103,'[2]AA Comparison'!$C$1:$R$65536,13,FALSE))</f>
        <v>0</v>
      </c>
      <c r="M103" s="49">
        <f>IF(VLOOKUP($B103,'[2]AA Comparison'!$C$1:$R$65536,7)="","",VLOOKUP($B103,'[2]AA Comparison'!$C$1:$R$65536,7,FALSE))</f>
        <v>0</v>
      </c>
      <c r="N103" s="49">
        <f>IF(VLOOKUP($B103,'[2]AA Comparison'!$C$1:$R$65536,14)="","",VLOOKUP($B103,'[2]AA Comparison'!$C$1:$R$65536,14,FALSE))</f>
        <v>0</v>
      </c>
      <c r="O103" s="49">
        <f>IF(VLOOKUP($B103,'[2]AA Comparison'!$C$1:$R$65536,8)="","",VLOOKUP($B103,'[2]AA Comparison'!$C$1:$R$65536,8,FALSE))</f>
        <v>0</v>
      </c>
      <c r="P103" s="49">
        <f>IF(VLOOKUP($B103,'[2]AA Comparison'!$C$1:$R$65536,15)="","",VLOOKUP($B103,'[2]AA Comparison'!$C$1:$R$65536,15,FALSE))</f>
        <v>0</v>
      </c>
      <c r="Q103" s="49">
        <f>IF(VLOOKUP($B103,'[2]AA Comparison'!$C$1:$R$65536,9)="","",VLOOKUP($B103,'[2]AA Comparison'!$C$1:$R$65536,9,FALSE))</f>
        <v>0</v>
      </c>
      <c r="R103" s="49">
        <f>IF(VLOOKUP($B103,'[2]AA Comparison'!$C$1:$R$65536,16)="","",VLOOKUP($B103,'[2]AA Comparison'!$C$1:$R$65536,16,FALSE))</f>
        <v>0</v>
      </c>
      <c r="S103" s="13">
        <f>VLOOKUP(B103,'[1]BuySell Data'!$A:$E,5,FALSE)</f>
        <v>0</v>
      </c>
      <c r="T103" s="30" t="str">
        <f>VLOOKUP(B103,'[1]Investment Managers'!$A:$B,2,FALSE)</f>
        <v>Perpetual Investment Management Ltd</v>
      </c>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row>
    <row r="104" spans="1:244" s="3" customFormat="1" ht="13" x14ac:dyDescent="0.3">
      <c r="A104" s="118" t="s">
        <v>141</v>
      </c>
      <c r="B104" s="39" t="s">
        <v>142</v>
      </c>
      <c r="C104" s="52" t="s">
        <v>874</v>
      </c>
      <c r="D104" s="50">
        <f>VLOOKUP(B104,'[1]ICR Data'!$A:$E,5,FALSE)</f>
        <v>2E-3</v>
      </c>
      <c r="E104" s="179">
        <f>IF(VLOOKUP($B104,'[2]AA Comparison'!$C$1:$R$65536,3)="","",VLOOKUP($B104,'[2]AA Comparison'!$C$1:$R$65536,3,FALSE))</f>
        <v>1</v>
      </c>
      <c r="F104" s="179">
        <f>IF(VLOOKUP($B104,'[2]AA Comparison'!$C$1:$R$65536,10)="","",VLOOKUP($B104,'[2]AA Comparison'!$C$1:$R$65536,10,FALSE))</f>
        <v>1</v>
      </c>
      <c r="G104" s="179">
        <f>IF(VLOOKUP($B104,'[2]AA Comparison'!$C$1:$R$65536,4)="","",VLOOKUP($B104,'[2]AA Comparison'!$C$1:$R$65536,4,FALSE))</f>
        <v>0</v>
      </c>
      <c r="H104" s="179">
        <f>IF(VLOOKUP($B104,'[2]AA Comparison'!$C$1:$R$65536,11)="","",VLOOKUP($B104,'[2]AA Comparison'!$C$1:$R$65536,11,FALSE))</f>
        <v>0</v>
      </c>
      <c r="I104" s="179">
        <f>IF(VLOOKUP($B104,'[2]AA Comparison'!$C$1:$R$65536,5)="","",VLOOKUP($B104,'[2]AA Comparison'!$C$1:$R$65536,5,FALSE))</f>
        <v>0</v>
      </c>
      <c r="J104" s="179">
        <f>IF(VLOOKUP($B104,'[2]AA Comparison'!$C$1:$R$65536,12)="","",VLOOKUP($B104,'[2]AA Comparison'!$C$1:$R$65536,12,FALSE))</f>
        <v>0</v>
      </c>
      <c r="K104" s="49">
        <f>IF(VLOOKUP($B104,'[2]AA Comparison'!$C$1:$R$65536,6)="","",VLOOKUP($B104,'[2]AA Comparison'!$C$1:$R$65536,6,FALSE))</f>
        <v>0</v>
      </c>
      <c r="L104" s="49">
        <f>IF(VLOOKUP($B104,'[2]AA Comparison'!$C$1:$R$65536,13)="","",VLOOKUP($B104,'[2]AA Comparison'!$C$1:$R$65536,13,FALSE))</f>
        <v>0</v>
      </c>
      <c r="M104" s="49">
        <f>IF(VLOOKUP($B104,'[2]AA Comparison'!$C$1:$R$65536,7)="","",VLOOKUP($B104,'[2]AA Comparison'!$C$1:$R$65536,7,FALSE))</f>
        <v>0</v>
      </c>
      <c r="N104" s="49">
        <f>IF(VLOOKUP($B104,'[2]AA Comparison'!$C$1:$R$65536,14)="","",VLOOKUP($B104,'[2]AA Comparison'!$C$1:$R$65536,14,FALSE))</f>
        <v>0</v>
      </c>
      <c r="O104" s="49">
        <f>IF(VLOOKUP($B104,'[2]AA Comparison'!$C$1:$R$65536,8)="","",VLOOKUP($B104,'[2]AA Comparison'!$C$1:$R$65536,8,FALSE))</f>
        <v>0</v>
      </c>
      <c r="P104" s="49">
        <f>IF(VLOOKUP($B104,'[2]AA Comparison'!$C$1:$R$65536,15)="","",VLOOKUP($B104,'[2]AA Comparison'!$C$1:$R$65536,15,FALSE))</f>
        <v>0</v>
      </c>
      <c r="Q104" s="49">
        <f>IF(VLOOKUP($B104,'[2]AA Comparison'!$C$1:$R$65536,9)="","",VLOOKUP($B104,'[2]AA Comparison'!$C$1:$R$65536,9,FALSE))</f>
        <v>0</v>
      </c>
      <c r="R104" s="49">
        <f>IF(VLOOKUP($B104,'[2]AA Comparison'!$C$1:$R$65536,16)="","",VLOOKUP($B104,'[2]AA Comparison'!$C$1:$R$65536,16,FALSE))</f>
        <v>0</v>
      </c>
      <c r="S104" s="13">
        <f>VLOOKUP(B104,'[1]BuySell Data'!$A:$E,5,FALSE)</f>
        <v>0</v>
      </c>
      <c r="T104" s="30" t="str">
        <f>VLOOKUP(B104,'[1]Investment Managers'!$A:$B,2,FALSE)</f>
        <v>UBS Asset Management (Australia) Ltd</v>
      </c>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row>
    <row r="105" spans="1:244" s="3" customFormat="1" ht="13" x14ac:dyDescent="0.3">
      <c r="A105" s="14" t="s">
        <v>379</v>
      </c>
      <c r="B105" s="19" t="s">
        <v>380</v>
      </c>
      <c r="C105" s="52" t="s">
        <v>874</v>
      </c>
      <c r="D105" s="50">
        <f>VLOOKUP(B105,'[1]ICR Data'!$A:$E,5,FALSE)</f>
        <v>1.5E-3</v>
      </c>
      <c r="E105" s="179">
        <f>IF(VLOOKUP($B105,'[2]AA Comparison'!$C$1:$R$65536,3)="","",VLOOKUP($B105,'[2]AA Comparison'!$C$1:$R$65536,3,FALSE))</f>
        <v>1</v>
      </c>
      <c r="F105" s="179">
        <f>IF(VLOOKUP($B105,'[2]AA Comparison'!$C$1:$R$65536,10)="","",VLOOKUP($B105,'[2]AA Comparison'!$C$1:$R$65536,10,FALSE))</f>
        <v>1</v>
      </c>
      <c r="G105" s="179">
        <f>IF(VLOOKUP($B105,'[2]AA Comparison'!$C$1:$R$65536,4)="","",VLOOKUP($B105,'[2]AA Comparison'!$C$1:$R$65536,4,FALSE))</f>
        <v>0</v>
      </c>
      <c r="H105" s="179">
        <f>IF(VLOOKUP($B105,'[2]AA Comparison'!$C$1:$R$65536,11)="","",VLOOKUP($B105,'[2]AA Comparison'!$C$1:$R$65536,11,FALSE))</f>
        <v>0</v>
      </c>
      <c r="I105" s="179">
        <f>IF(VLOOKUP($B105,'[2]AA Comparison'!$C$1:$R$65536,5)="","",VLOOKUP($B105,'[2]AA Comparison'!$C$1:$R$65536,5,FALSE))</f>
        <v>0</v>
      </c>
      <c r="J105" s="179">
        <f>IF(VLOOKUP($B105,'[2]AA Comparison'!$C$1:$R$65536,12)="","",VLOOKUP($B105,'[2]AA Comparison'!$C$1:$R$65536,12,FALSE))</f>
        <v>0</v>
      </c>
      <c r="K105" s="49">
        <f>IF(VLOOKUP($B105,'[2]AA Comparison'!$C$1:$R$65536,6)="","",VLOOKUP($B105,'[2]AA Comparison'!$C$1:$R$65536,6,FALSE))</f>
        <v>0</v>
      </c>
      <c r="L105" s="49">
        <f>IF(VLOOKUP($B105,'[2]AA Comparison'!$C$1:$R$65536,13)="","",VLOOKUP($B105,'[2]AA Comparison'!$C$1:$R$65536,13,FALSE))</f>
        <v>0</v>
      </c>
      <c r="M105" s="49">
        <f>IF(VLOOKUP($B105,'[2]AA Comparison'!$C$1:$R$65536,7)="","",VLOOKUP($B105,'[2]AA Comparison'!$C$1:$R$65536,7,FALSE))</f>
        <v>0</v>
      </c>
      <c r="N105" s="49">
        <f>IF(VLOOKUP($B105,'[2]AA Comparison'!$C$1:$R$65536,14)="","",VLOOKUP($B105,'[2]AA Comparison'!$C$1:$R$65536,14,FALSE))</f>
        <v>0</v>
      </c>
      <c r="O105" s="49">
        <f>IF(VLOOKUP($B105,'[2]AA Comparison'!$C$1:$R$65536,8)="","",VLOOKUP($B105,'[2]AA Comparison'!$C$1:$R$65536,8,FALSE))</f>
        <v>0</v>
      </c>
      <c r="P105" s="49">
        <f>IF(VLOOKUP($B105,'[2]AA Comparison'!$C$1:$R$65536,15)="","",VLOOKUP($B105,'[2]AA Comparison'!$C$1:$R$65536,15,FALSE))</f>
        <v>0</v>
      </c>
      <c r="Q105" s="49">
        <f>IF(VLOOKUP($B105,'[2]AA Comparison'!$C$1:$R$65536,9)="","",VLOOKUP($B105,'[2]AA Comparison'!$C$1:$R$65536,9,FALSE))</f>
        <v>0</v>
      </c>
      <c r="R105" s="49">
        <f>IF(VLOOKUP($B105,'[2]AA Comparison'!$C$1:$R$65536,16)="","",VLOOKUP($B105,'[2]AA Comparison'!$C$1:$R$65536,16,FALSE))</f>
        <v>0</v>
      </c>
      <c r="S105" s="13">
        <f>VLOOKUP(B105,'[1]BuySell Data'!$A:$E,5,FALSE)</f>
        <v>0</v>
      </c>
      <c r="T105" s="30" t="str">
        <f>VLOOKUP(B105,'[1]Investment Managers'!$A:$B,2,FALSE)</f>
        <v>Vanguard Investments Australia Ltd</v>
      </c>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row>
    <row r="106" spans="1:244" s="3" customFormat="1" ht="13" x14ac:dyDescent="0.3">
      <c r="A106" s="52"/>
      <c r="B106" s="39"/>
      <c r="C106" s="39"/>
      <c r="D106" s="50"/>
      <c r="E106" s="179"/>
      <c r="F106" s="179"/>
      <c r="G106" s="179"/>
      <c r="H106" s="179"/>
      <c r="I106" s="179"/>
      <c r="J106" s="179"/>
      <c r="K106" s="49"/>
      <c r="L106" s="49"/>
      <c r="M106" s="49"/>
      <c r="N106" s="49"/>
      <c r="O106" s="49"/>
      <c r="P106" s="49"/>
      <c r="Q106" s="49"/>
      <c r="R106" s="49"/>
      <c r="S106" s="13"/>
      <c r="T106" s="37"/>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row>
    <row r="107" spans="1:244" s="3" customFormat="1" ht="13" x14ac:dyDescent="0.3">
      <c r="A107" s="184"/>
      <c r="B107" s="92" t="s">
        <v>830</v>
      </c>
      <c r="C107" s="92"/>
      <c r="D107" s="18">
        <f>MIN(D100:D105)</f>
        <v>0</v>
      </c>
      <c r="E107" s="183">
        <f>MIN(E100:E105)</f>
        <v>0</v>
      </c>
      <c r="F107" s="183"/>
      <c r="G107" s="183">
        <f>MIN(G100:G105)</f>
        <v>0</v>
      </c>
      <c r="H107" s="183"/>
      <c r="I107" s="183">
        <f>MIN(I100:I105)</f>
        <v>0</v>
      </c>
      <c r="J107" s="183"/>
      <c r="K107" s="48">
        <f>MIN(K100:K105)</f>
        <v>0</v>
      </c>
      <c r="L107" s="48"/>
      <c r="M107" s="48">
        <f>MIN(M100:M105)</f>
        <v>0</v>
      </c>
      <c r="N107" s="48"/>
      <c r="O107" s="48">
        <f>MIN(O100:O105)</f>
        <v>0</v>
      </c>
      <c r="P107" s="48"/>
      <c r="Q107" s="48">
        <f>MIN(Q100:Q105)</f>
        <v>0</v>
      </c>
      <c r="R107" s="48"/>
      <c r="S107" s="6">
        <f>MIN(S100:S105)</f>
        <v>0</v>
      </c>
      <c r="T107" s="37"/>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row>
    <row r="108" spans="1:244" s="3" customFormat="1" ht="13" x14ac:dyDescent="0.3">
      <c r="A108" s="184"/>
      <c r="B108" s="92" t="s">
        <v>831</v>
      </c>
      <c r="C108" s="92"/>
      <c r="D108" s="18">
        <f>MAX(D100:D105)</f>
        <v>5.1000000000000004E-3</v>
      </c>
      <c r="E108" s="183"/>
      <c r="F108" s="183">
        <f>MAX(F100:F105)</f>
        <v>1</v>
      </c>
      <c r="G108" s="183"/>
      <c r="H108" s="183">
        <f>MAX(H100:H105)</f>
        <v>1</v>
      </c>
      <c r="I108" s="183"/>
      <c r="J108" s="183">
        <f>MAX(J100:J105)</f>
        <v>0</v>
      </c>
      <c r="K108" s="48"/>
      <c r="L108" s="48">
        <f>MAX(L100:L105)</f>
        <v>0</v>
      </c>
      <c r="M108" s="48"/>
      <c r="N108" s="48">
        <f>MAX(N100:N105)</f>
        <v>0</v>
      </c>
      <c r="O108" s="48"/>
      <c r="P108" s="48">
        <f>MAX(P100:P105)</f>
        <v>0</v>
      </c>
      <c r="Q108" s="48"/>
      <c r="R108" s="48">
        <f>MAX(R100:R105)</f>
        <v>0</v>
      </c>
      <c r="S108" s="6">
        <f>MAX(S100:S105)</f>
        <v>5.0000000000000001E-4</v>
      </c>
      <c r="T108" s="37"/>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row>
    <row r="109" spans="1:244" s="3" customFormat="1" ht="13" x14ac:dyDescent="0.3">
      <c r="A109" s="181" t="s">
        <v>205</v>
      </c>
      <c r="B109" s="50"/>
      <c r="C109" s="50"/>
      <c r="D109" s="50"/>
      <c r="E109" s="179"/>
      <c r="F109" s="179"/>
      <c r="G109" s="179"/>
      <c r="H109" s="179"/>
      <c r="I109" s="179"/>
      <c r="J109" s="179"/>
      <c r="K109" s="49"/>
      <c r="L109" s="49"/>
      <c r="M109" s="49"/>
      <c r="N109" s="49"/>
      <c r="O109" s="49"/>
      <c r="P109" s="49"/>
      <c r="Q109" s="49"/>
      <c r="R109" s="49"/>
      <c r="S109" s="13"/>
      <c r="T109" s="37"/>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row>
    <row r="110" spans="1:244" s="3" customFormat="1" ht="13" x14ac:dyDescent="0.3">
      <c r="A110" s="190" t="s">
        <v>885</v>
      </c>
      <c r="B110" s="186" t="s">
        <v>849</v>
      </c>
      <c r="C110" s="52" t="s">
        <v>874</v>
      </c>
      <c r="D110" s="50">
        <f>VLOOKUP(B110,'[1]ICR Data'!$A:$E,5,FALSE)</f>
        <v>1.9E-3</v>
      </c>
      <c r="E110" s="179">
        <f>IF(VLOOKUP($B110,'[2]AA Comparison'!$C$1:$R$65536,3)="","",VLOOKUP($B110,'[2]AA Comparison'!$C$1:$R$65536,3,FALSE))</f>
        <v>0</v>
      </c>
      <c r="F110" s="179">
        <f>IF(VLOOKUP($B110,'[2]AA Comparison'!$C$1:$R$65536,10)="","",VLOOKUP($B110,'[2]AA Comparison'!$C$1:$R$65536,10,FALSE))</f>
        <v>1</v>
      </c>
      <c r="G110" s="179">
        <f>IF(VLOOKUP($B110,'[2]AA Comparison'!$C$1:$R$65536,4)="","",VLOOKUP($B110,'[2]AA Comparison'!$C$1:$R$65536,4,FALSE))</f>
        <v>0</v>
      </c>
      <c r="H110" s="179">
        <f>IF(VLOOKUP($B110,'[2]AA Comparison'!$C$1:$R$65536,11)="","",VLOOKUP($B110,'[2]AA Comparison'!$C$1:$R$65536,11,FALSE))</f>
        <v>1</v>
      </c>
      <c r="I110" s="179">
        <f>IF(VLOOKUP($B110,'[2]AA Comparison'!$C$1:$R$65536,5)="","",VLOOKUP($B110,'[2]AA Comparison'!$C$1:$R$65536,5,FALSE))</f>
        <v>0</v>
      </c>
      <c r="J110" s="179">
        <f>IF(VLOOKUP($B110,'[2]AA Comparison'!$C$1:$R$65536,12)="","",VLOOKUP($B110,'[2]AA Comparison'!$C$1:$R$65536,12,FALSE))</f>
        <v>0</v>
      </c>
      <c r="K110" s="49">
        <f>IF(VLOOKUP($B110,'[2]AA Comparison'!$C$1:$R$65536,6)="","",VLOOKUP($B110,'[2]AA Comparison'!$C$1:$R$65536,6,FALSE))</f>
        <v>0</v>
      </c>
      <c r="L110" s="49">
        <f>IF(VLOOKUP($B110,'[2]AA Comparison'!$C$1:$R$65536,13)="","",VLOOKUP($B110,'[2]AA Comparison'!$C$1:$R$65536,13,FALSE))</f>
        <v>0</v>
      </c>
      <c r="M110" s="49">
        <f>IF(VLOOKUP($B110,'[2]AA Comparison'!$C$1:$R$65536,7)="","",VLOOKUP($B110,'[2]AA Comparison'!$C$1:$R$65536,7,FALSE))</f>
        <v>0</v>
      </c>
      <c r="N110" s="49">
        <f>IF(VLOOKUP($B110,'[2]AA Comparison'!$C$1:$R$65536,14)="","",VLOOKUP($B110,'[2]AA Comparison'!$C$1:$R$65536,14,FALSE))</f>
        <v>0</v>
      </c>
      <c r="O110" s="49">
        <f>IF(VLOOKUP($B110,'[2]AA Comparison'!$C$1:$R$65536,8)="","",VLOOKUP($B110,'[2]AA Comparison'!$C$1:$R$65536,8,FALSE))</f>
        <v>0</v>
      </c>
      <c r="P110" s="49">
        <f>IF(VLOOKUP($B110,'[2]AA Comparison'!$C$1:$R$65536,15)="","",VLOOKUP($B110,'[2]AA Comparison'!$C$1:$R$65536,15,FALSE))</f>
        <v>0</v>
      </c>
      <c r="Q110" s="49">
        <f>IF(VLOOKUP($B110,'[2]AA Comparison'!$C$1:$R$65536,9)="","",VLOOKUP($B110,'[2]AA Comparison'!$C$1:$R$65536,9,FALSE))</f>
        <v>0</v>
      </c>
      <c r="R110" s="49">
        <f>IF(VLOOKUP($B110,'[2]AA Comparison'!$C$1:$R$65536,16)="","",VLOOKUP($B110,'[2]AA Comparison'!$C$1:$R$65536,16,FALSE))</f>
        <v>0</v>
      </c>
      <c r="S110" s="13">
        <f>VLOOKUP(B110,'[1]BuySell Data'!$A:$E,5,FALSE)</f>
        <v>5.9999999999999995E-4</v>
      </c>
      <c r="T110" s="30" t="str">
        <f>VLOOKUP(B110,'[1]Investment Managers'!$A:$B,2,FALSE)</f>
        <v>DFA Australia Limited</v>
      </c>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row>
    <row r="111" spans="1:244" s="3" customFormat="1" ht="13" x14ac:dyDescent="0.3">
      <c r="A111" s="63" t="s">
        <v>325</v>
      </c>
      <c r="B111" s="60" t="s">
        <v>326</v>
      </c>
      <c r="C111" s="52" t="s">
        <v>874</v>
      </c>
      <c r="D111" s="50">
        <f>VLOOKUP(B111,'[1]ICR Data'!$A:$E,5,FALSE)</f>
        <v>5.6000000000000008E-3</v>
      </c>
      <c r="E111" s="179">
        <f>IF(VLOOKUP($B111,'[2]AA Comparison'!$C$1:$R$65536,3)="","",VLOOKUP($B111,'[2]AA Comparison'!$C$1:$R$65536,3,FALSE))</f>
        <v>0</v>
      </c>
      <c r="F111" s="179">
        <f>IF(VLOOKUP($B111,'[2]AA Comparison'!$C$1:$R$65536,10)="","",VLOOKUP($B111,'[2]AA Comparison'!$C$1:$R$65536,10,FALSE))</f>
        <v>0.15</v>
      </c>
      <c r="G111" s="179">
        <f>IF(VLOOKUP($B111,'[2]AA Comparison'!$C$1:$R$65536,4)="","",VLOOKUP($B111,'[2]AA Comparison'!$C$1:$R$65536,4,FALSE))</f>
        <v>0.7</v>
      </c>
      <c r="H111" s="179">
        <f>IF(VLOOKUP($B111,'[2]AA Comparison'!$C$1:$R$65536,11)="","",VLOOKUP($B111,'[2]AA Comparison'!$C$1:$R$65536,11,FALSE))</f>
        <v>1</v>
      </c>
      <c r="I111" s="179">
        <f>IF(VLOOKUP($B111,'[2]AA Comparison'!$C$1:$R$65536,5)="","",VLOOKUP($B111,'[2]AA Comparison'!$C$1:$R$65536,5,FALSE))</f>
        <v>0</v>
      </c>
      <c r="J111" s="179">
        <f>IF(VLOOKUP($B111,'[2]AA Comparison'!$C$1:$R$65536,12)="","",VLOOKUP($B111,'[2]AA Comparison'!$C$1:$R$65536,12,FALSE))</f>
        <v>0.2</v>
      </c>
      <c r="K111" s="49">
        <f>IF(VLOOKUP($B111,'[2]AA Comparison'!$C$1:$R$65536,6)="","",VLOOKUP($B111,'[2]AA Comparison'!$C$1:$R$65536,6,FALSE))</f>
        <v>0</v>
      </c>
      <c r="L111" s="49">
        <f>IF(VLOOKUP($B111,'[2]AA Comparison'!$C$1:$R$65536,13)="","",VLOOKUP($B111,'[2]AA Comparison'!$C$1:$R$65536,13,FALSE))</f>
        <v>0</v>
      </c>
      <c r="M111" s="49">
        <f>IF(VLOOKUP($B111,'[2]AA Comparison'!$C$1:$R$65536,7)="","",VLOOKUP($B111,'[2]AA Comparison'!$C$1:$R$65536,7,FALSE))</f>
        <v>0</v>
      </c>
      <c r="N111" s="49">
        <f>IF(VLOOKUP($B111,'[2]AA Comparison'!$C$1:$R$65536,14)="","",VLOOKUP($B111,'[2]AA Comparison'!$C$1:$R$65536,14,FALSE))</f>
        <v>0</v>
      </c>
      <c r="O111" s="49">
        <f>IF(VLOOKUP($B111,'[2]AA Comparison'!$C$1:$R$65536,8)="","",VLOOKUP($B111,'[2]AA Comparison'!$C$1:$R$65536,8,FALSE))</f>
        <v>0</v>
      </c>
      <c r="P111" s="49">
        <f>IF(VLOOKUP($B111,'[2]AA Comparison'!$C$1:$R$65536,15)="","",VLOOKUP($B111,'[2]AA Comparison'!$C$1:$R$65536,15,FALSE))</f>
        <v>0</v>
      </c>
      <c r="Q111" s="49">
        <f>IF(VLOOKUP($B111,'[2]AA Comparison'!$C$1:$R$65536,9)="","",VLOOKUP($B111,'[2]AA Comparison'!$C$1:$R$65536,9,FALSE))</f>
        <v>0</v>
      </c>
      <c r="R111" s="49">
        <f>IF(VLOOKUP($B111,'[2]AA Comparison'!$C$1:$R$65536,16)="","",VLOOKUP($B111,'[2]AA Comparison'!$C$1:$R$65536,16,FALSE))</f>
        <v>0</v>
      </c>
      <c r="S111" s="13">
        <f>VLOOKUP(B111,'[1]BuySell Data'!$A:$E,5,FALSE)</f>
        <v>4.0000000000000001E-3</v>
      </c>
      <c r="T111" s="30" t="str">
        <f>VLOOKUP(B111,'[1]Investment Managers'!$A:$B,2,FALSE)</f>
        <v>AMP Capital Investors Limited</v>
      </c>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row>
    <row r="112" spans="1:244" s="3" customFormat="1" ht="13" x14ac:dyDescent="0.3">
      <c r="A112" s="35" t="s">
        <v>867</v>
      </c>
      <c r="B112" s="50" t="s">
        <v>866</v>
      </c>
      <c r="C112" s="52" t="s">
        <v>874</v>
      </c>
      <c r="D112" s="50">
        <f>VLOOKUP(B112,'[1]ICR Data'!$A:$E,5,FALSE)</f>
        <v>7.0999999999999995E-3</v>
      </c>
      <c r="E112" s="179">
        <f>IF(VLOOKUP($B112,'[2]AA Comparison'!$C$1:$R$65536,3)="","",VLOOKUP($B112,'[2]AA Comparison'!$C$1:$R$65536,3,FALSE))</f>
        <v>0</v>
      </c>
      <c r="F112" s="179">
        <f>IF(VLOOKUP($B112,'[2]AA Comparison'!$C$1:$R$65536,10)="","",VLOOKUP($B112,'[2]AA Comparison'!$C$1:$R$65536,10,FALSE))</f>
        <v>0</v>
      </c>
      <c r="G112" s="179">
        <f>IF(VLOOKUP($B112,'[2]AA Comparison'!$C$1:$R$65536,4)="","",VLOOKUP($B112,'[2]AA Comparison'!$C$1:$R$65536,4,FALSE))</f>
        <v>0.98</v>
      </c>
      <c r="H112" s="179">
        <f>IF(VLOOKUP($B112,'[2]AA Comparison'!$C$1:$R$65536,11)="","",VLOOKUP($B112,'[2]AA Comparison'!$C$1:$R$65536,11,FALSE))</f>
        <v>1</v>
      </c>
      <c r="I112" s="179">
        <f>IF(VLOOKUP($B112,'[2]AA Comparison'!$C$1:$R$65536,5)="","",VLOOKUP($B112,'[2]AA Comparison'!$C$1:$R$65536,5,FALSE))</f>
        <v>0</v>
      </c>
      <c r="J112" s="179">
        <f>IF(VLOOKUP($B112,'[2]AA Comparison'!$C$1:$R$65536,12)="","",VLOOKUP($B112,'[2]AA Comparison'!$C$1:$R$65536,12,FALSE))</f>
        <v>0</v>
      </c>
      <c r="K112" s="49">
        <f>IF(VLOOKUP($B112,'[2]AA Comparison'!$C$1:$R$65536,6)="","",VLOOKUP($B112,'[2]AA Comparison'!$C$1:$R$65536,6,FALSE))</f>
        <v>0</v>
      </c>
      <c r="L112" s="49">
        <f>IF(VLOOKUP($B112,'[2]AA Comparison'!$C$1:$R$65536,13)="","",VLOOKUP($B112,'[2]AA Comparison'!$C$1:$R$65536,13,FALSE))</f>
        <v>0</v>
      </c>
      <c r="M112" s="49">
        <f>IF(VLOOKUP($B112,'[2]AA Comparison'!$C$1:$R$65536,7)="","",VLOOKUP($B112,'[2]AA Comparison'!$C$1:$R$65536,7,FALSE))</f>
        <v>0</v>
      </c>
      <c r="N112" s="49">
        <f>IF(VLOOKUP($B112,'[2]AA Comparison'!$C$1:$R$65536,14)="","",VLOOKUP($B112,'[2]AA Comparison'!$C$1:$R$65536,14,FALSE))</f>
        <v>0</v>
      </c>
      <c r="O112" s="49">
        <f>IF(VLOOKUP($B112,'[2]AA Comparison'!$C$1:$R$65536,8)="","",VLOOKUP($B112,'[2]AA Comparison'!$C$1:$R$65536,8,FALSE))</f>
        <v>0</v>
      </c>
      <c r="P112" s="49">
        <f>IF(VLOOKUP($B112,'[2]AA Comparison'!$C$1:$R$65536,15)="","",VLOOKUP($B112,'[2]AA Comparison'!$C$1:$R$65536,15,FALSE))</f>
        <v>0</v>
      </c>
      <c r="Q112" s="49">
        <f>IF(VLOOKUP($B112,'[2]AA Comparison'!$C$1:$R$65536,9)="","",VLOOKUP($B112,'[2]AA Comparison'!$C$1:$R$65536,9,FALSE))</f>
        <v>0</v>
      </c>
      <c r="R112" s="49">
        <f>IF(VLOOKUP($B112,'[2]AA Comparison'!$C$1:$R$65536,16)="","",VLOOKUP($B112,'[2]AA Comparison'!$C$1:$R$65536,16,FALSE))</f>
        <v>0</v>
      </c>
      <c r="S112" s="13">
        <f>VLOOKUP(B112,'[1]BuySell Data'!$A:$E,5,FALSE)</f>
        <v>2E-3</v>
      </c>
      <c r="T112" s="30" t="str">
        <f>VLOOKUP(B112,'[1]Investment Managers'!$A:$B,2,FALSE)</f>
        <v>ClearView Financial Management Limited</v>
      </c>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row>
    <row r="113" spans="1:244" s="3" customFormat="1" ht="13" x14ac:dyDescent="0.3">
      <c r="A113" s="35" t="s">
        <v>1230</v>
      </c>
      <c r="B113" s="39" t="s">
        <v>78</v>
      </c>
      <c r="C113" s="52" t="s">
        <v>874</v>
      </c>
      <c r="D113" s="50">
        <f>VLOOKUP(B113,'[1]ICR Data'!$A:$E,5,FALSE)</f>
        <v>4.5999999999999999E-3</v>
      </c>
      <c r="E113" s="179">
        <f>IF(VLOOKUP($B113,'[2]AA Comparison'!$C$1:$R$65536,3)="","",VLOOKUP($B113,'[2]AA Comparison'!$C$1:$R$65536,3,FALSE))</f>
        <v>0</v>
      </c>
      <c r="F113" s="179">
        <f>IF(VLOOKUP($B113,'[2]AA Comparison'!$C$1:$R$65536,10)="","",VLOOKUP($B113,'[2]AA Comparison'!$C$1:$R$65536,10,FALSE))</f>
        <v>1</v>
      </c>
      <c r="G113" s="179">
        <f>IF(VLOOKUP($B113,'[2]AA Comparison'!$C$1:$R$65536,4)="","",VLOOKUP($B113,'[2]AA Comparison'!$C$1:$R$65536,4,FALSE))</f>
        <v>0</v>
      </c>
      <c r="H113" s="179">
        <f>IF(VLOOKUP($B113,'[2]AA Comparison'!$C$1:$R$65536,11)="","",VLOOKUP($B113,'[2]AA Comparison'!$C$1:$R$65536,11,FALSE))</f>
        <v>1</v>
      </c>
      <c r="I113" s="179">
        <f>IF(VLOOKUP($B113,'[2]AA Comparison'!$C$1:$R$65536,5)="","",VLOOKUP($B113,'[2]AA Comparison'!$C$1:$R$65536,5,FALSE))</f>
        <v>0</v>
      </c>
      <c r="J113" s="179">
        <f>IF(VLOOKUP($B113,'[2]AA Comparison'!$C$1:$R$65536,12)="","",VLOOKUP($B113,'[2]AA Comparison'!$C$1:$R$65536,12,FALSE))</f>
        <v>0</v>
      </c>
      <c r="K113" s="49">
        <f>IF(VLOOKUP($B113,'[2]AA Comparison'!$C$1:$R$65536,6)="","",VLOOKUP($B113,'[2]AA Comparison'!$C$1:$R$65536,6,FALSE))</f>
        <v>0</v>
      </c>
      <c r="L113" s="49">
        <f>IF(VLOOKUP($B113,'[2]AA Comparison'!$C$1:$R$65536,13)="","",VLOOKUP($B113,'[2]AA Comparison'!$C$1:$R$65536,13,FALSE))</f>
        <v>0</v>
      </c>
      <c r="M113" s="49">
        <f>IF(VLOOKUP($B113,'[2]AA Comparison'!$C$1:$R$65536,7)="","",VLOOKUP($B113,'[2]AA Comparison'!$C$1:$R$65536,7,FALSE))</f>
        <v>0</v>
      </c>
      <c r="N113" s="49">
        <f>IF(VLOOKUP($B113,'[2]AA Comparison'!$C$1:$R$65536,14)="","",VLOOKUP($B113,'[2]AA Comparison'!$C$1:$R$65536,14,FALSE))</f>
        <v>0</v>
      </c>
      <c r="O113" s="49">
        <f>IF(VLOOKUP($B113,'[2]AA Comparison'!$C$1:$R$65536,8)="","",VLOOKUP($B113,'[2]AA Comparison'!$C$1:$R$65536,8,FALSE))</f>
        <v>0</v>
      </c>
      <c r="P113" s="49">
        <f>IF(VLOOKUP($B113,'[2]AA Comparison'!$C$1:$R$65536,15)="","",VLOOKUP($B113,'[2]AA Comparison'!$C$1:$R$65536,15,FALSE))</f>
        <v>0</v>
      </c>
      <c r="Q113" s="49">
        <f>IF(VLOOKUP($B113,'[2]AA Comparison'!$C$1:$R$65536,9)="","",VLOOKUP($B113,'[2]AA Comparison'!$C$1:$R$65536,9,FALSE))</f>
        <v>0</v>
      </c>
      <c r="R113" s="49">
        <f>IF(VLOOKUP($B113,'[2]AA Comparison'!$C$1:$R$65536,16)="","",VLOOKUP($B113,'[2]AA Comparison'!$C$1:$R$65536,16,FALSE))</f>
        <v>0</v>
      </c>
      <c r="S113" s="13">
        <f>VLOOKUP(B113,'[1]BuySell Data'!$A:$E,5,FALSE)</f>
        <v>2E-3</v>
      </c>
      <c r="T113" s="30" t="str">
        <f>VLOOKUP(B113,'[1]Investment Managers'!$A:$B,2,FALSE)</f>
        <v>First Sentier Investors (Australia) Services Pty Limited</v>
      </c>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row>
    <row r="114" spans="1:244" s="3" customFormat="1" ht="13" x14ac:dyDescent="0.3">
      <c r="A114" s="118" t="s">
        <v>907</v>
      </c>
      <c r="B114" s="50" t="s">
        <v>135</v>
      </c>
      <c r="C114" s="52" t="s">
        <v>874</v>
      </c>
      <c r="D114" s="50">
        <f>VLOOKUP(B114,'[1]ICR Data'!$A:$E,5,FALSE)</f>
        <v>2.0999999999999999E-3</v>
      </c>
      <c r="E114" s="179">
        <f>IF(VLOOKUP($B114,'[2]AA Comparison'!$C$1:$R$65536,3)="","",VLOOKUP($B114,'[2]AA Comparison'!$C$1:$R$65536,3,FALSE))</f>
        <v>0</v>
      </c>
      <c r="F114" s="179">
        <f>IF(VLOOKUP($B114,'[2]AA Comparison'!$C$1:$R$65536,10)="","",VLOOKUP($B114,'[2]AA Comparison'!$C$1:$R$65536,10,FALSE))</f>
        <v>0.03</v>
      </c>
      <c r="G114" s="179">
        <f>IF(VLOOKUP($B114,'[2]AA Comparison'!$C$1:$R$65536,4)="","",VLOOKUP($B114,'[2]AA Comparison'!$C$1:$R$65536,4,FALSE))</f>
        <v>0.97</v>
      </c>
      <c r="H114" s="179">
        <f>IF(VLOOKUP($B114,'[2]AA Comparison'!$C$1:$R$65536,11)="","",VLOOKUP($B114,'[2]AA Comparison'!$C$1:$R$65536,11,FALSE))</f>
        <v>1</v>
      </c>
      <c r="I114" s="179">
        <f>IF(VLOOKUP($B114,'[2]AA Comparison'!$C$1:$R$65536,5)="","",VLOOKUP($B114,'[2]AA Comparison'!$C$1:$R$65536,5,FALSE))</f>
        <v>0</v>
      </c>
      <c r="J114" s="179">
        <f>IF(VLOOKUP($B114,'[2]AA Comparison'!$C$1:$R$65536,12)="","",VLOOKUP($B114,'[2]AA Comparison'!$C$1:$R$65536,12,FALSE))</f>
        <v>0</v>
      </c>
      <c r="K114" s="49">
        <f>IF(VLOOKUP($B114,'[2]AA Comparison'!$C$1:$R$65536,6)="","",VLOOKUP($B114,'[2]AA Comparison'!$C$1:$R$65536,6,FALSE))</f>
        <v>0</v>
      </c>
      <c r="L114" s="49">
        <f>IF(VLOOKUP($B114,'[2]AA Comparison'!$C$1:$R$65536,13)="","",VLOOKUP($B114,'[2]AA Comparison'!$C$1:$R$65536,13,FALSE))</f>
        <v>0</v>
      </c>
      <c r="M114" s="49">
        <f>IF(VLOOKUP($B114,'[2]AA Comparison'!$C$1:$R$65536,7)="","",VLOOKUP($B114,'[2]AA Comparison'!$C$1:$R$65536,7,FALSE))</f>
        <v>0</v>
      </c>
      <c r="N114" s="49">
        <f>IF(VLOOKUP($B114,'[2]AA Comparison'!$C$1:$R$65536,14)="","",VLOOKUP($B114,'[2]AA Comparison'!$C$1:$R$65536,14,FALSE))</f>
        <v>0</v>
      </c>
      <c r="O114" s="49">
        <f>IF(VLOOKUP($B114,'[2]AA Comparison'!$C$1:$R$65536,8)="","",VLOOKUP($B114,'[2]AA Comparison'!$C$1:$R$65536,8,FALSE))</f>
        <v>0</v>
      </c>
      <c r="P114" s="49">
        <f>IF(VLOOKUP($B114,'[2]AA Comparison'!$C$1:$R$65536,15)="","",VLOOKUP($B114,'[2]AA Comparison'!$C$1:$R$65536,15,FALSE))</f>
        <v>0</v>
      </c>
      <c r="Q114" s="49">
        <f>IF(VLOOKUP($B114,'[2]AA Comparison'!$C$1:$R$65536,9)="","",VLOOKUP($B114,'[2]AA Comparison'!$C$1:$R$65536,9,FALSE))</f>
        <v>0</v>
      </c>
      <c r="R114" s="49">
        <f>IF(VLOOKUP($B114,'[2]AA Comparison'!$C$1:$R$65536,16)="","",VLOOKUP($B114,'[2]AA Comparison'!$C$1:$R$65536,16,FALSE))</f>
        <v>0</v>
      </c>
      <c r="S114" s="13">
        <f>VLOOKUP(B114,'[1]BuySell Data'!$A:$E,5,FALSE)</f>
        <v>1E-3</v>
      </c>
      <c r="T114" s="30" t="str">
        <f>VLOOKUP(B114,'[1]Investment Managers'!$A:$B,2,FALSE)</f>
        <v>BlackRock Asset Management Australia Ltd</v>
      </c>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row>
    <row r="115" spans="1:244" s="3" customFormat="1" ht="13" x14ac:dyDescent="0.3">
      <c r="A115" s="180" t="s">
        <v>896</v>
      </c>
      <c r="B115" s="50" t="s">
        <v>77</v>
      </c>
      <c r="C115" s="52" t="s">
        <v>874</v>
      </c>
      <c r="D115" s="50">
        <f>VLOOKUP(B115,'[1]ICR Data'!$A:$E,5,FALSE)</f>
        <v>4.5000000000000005E-3</v>
      </c>
      <c r="E115" s="179">
        <f>IF(VLOOKUP($B115,'[2]AA Comparison'!$C$1:$R$65536,3)="","",VLOOKUP($B115,'[2]AA Comparison'!$C$1:$R$65536,3,FALSE))</f>
        <v>0</v>
      </c>
      <c r="F115" s="179">
        <f>IF(VLOOKUP($B115,'[2]AA Comparison'!$C$1:$R$65536,10)="","",VLOOKUP($B115,'[2]AA Comparison'!$C$1:$R$65536,10,FALSE))</f>
        <v>0.2</v>
      </c>
      <c r="G115" s="179">
        <f>IF(VLOOKUP($B115,'[2]AA Comparison'!$C$1:$R$65536,4)="","",VLOOKUP($B115,'[2]AA Comparison'!$C$1:$R$65536,4,FALSE))</f>
        <v>0.8</v>
      </c>
      <c r="H115" s="179">
        <f>IF(VLOOKUP($B115,'[2]AA Comparison'!$C$1:$R$65536,11)="","",VLOOKUP($B115,'[2]AA Comparison'!$C$1:$R$65536,11,FALSE))</f>
        <v>1</v>
      </c>
      <c r="I115" s="179">
        <f>IF(VLOOKUP($B115,'[2]AA Comparison'!$C$1:$R$65536,5)="","",VLOOKUP($B115,'[2]AA Comparison'!$C$1:$R$65536,5,FALSE))</f>
        <v>0</v>
      </c>
      <c r="J115" s="179">
        <f>IF(VLOOKUP($B115,'[2]AA Comparison'!$C$1:$R$65536,12)="","",VLOOKUP($B115,'[2]AA Comparison'!$C$1:$R$65536,12,FALSE))</f>
        <v>0</v>
      </c>
      <c r="K115" s="49">
        <f>IF(VLOOKUP($B115,'[2]AA Comparison'!$C$1:$R$65536,6)="","",VLOOKUP($B115,'[2]AA Comparison'!$C$1:$R$65536,6,FALSE))</f>
        <v>0</v>
      </c>
      <c r="L115" s="49">
        <f>IF(VLOOKUP($B115,'[2]AA Comparison'!$C$1:$R$65536,13)="","",VLOOKUP($B115,'[2]AA Comparison'!$C$1:$R$65536,13,FALSE))</f>
        <v>0</v>
      </c>
      <c r="M115" s="49">
        <f>IF(VLOOKUP($B115,'[2]AA Comparison'!$C$1:$R$65536,7)="","",VLOOKUP($B115,'[2]AA Comparison'!$C$1:$R$65536,7,FALSE))</f>
        <v>0</v>
      </c>
      <c r="N115" s="49">
        <f>IF(VLOOKUP($B115,'[2]AA Comparison'!$C$1:$R$65536,14)="","",VLOOKUP($B115,'[2]AA Comparison'!$C$1:$R$65536,14,FALSE))</f>
        <v>0</v>
      </c>
      <c r="O115" s="49">
        <f>IF(VLOOKUP($B115,'[2]AA Comparison'!$C$1:$R$65536,8)="","",VLOOKUP($B115,'[2]AA Comparison'!$C$1:$R$65536,8,FALSE))</f>
        <v>0</v>
      </c>
      <c r="P115" s="49">
        <f>IF(VLOOKUP($B115,'[2]AA Comparison'!$C$1:$R$65536,15)="","",VLOOKUP($B115,'[2]AA Comparison'!$C$1:$R$65536,15,FALSE))</f>
        <v>0</v>
      </c>
      <c r="Q115" s="49">
        <f>IF(VLOOKUP($B115,'[2]AA Comparison'!$C$1:$R$65536,9)="","",VLOOKUP($B115,'[2]AA Comparison'!$C$1:$R$65536,9,FALSE))</f>
        <v>0</v>
      </c>
      <c r="R115" s="49">
        <f>IF(VLOOKUP($B115,'[2]AA Comparison'!$C$1:$R$65536,16)="","",VLOOKUP($B115,'[2]AA Comparison'!$C$1:$R$65536,16,FALSE))</f>
        <v>0</v>
      </c>
      <c r="S115" s="13">
        <f>VLOOKUP(B115,'[1]BuySell Data'!$A:$E,5,FALSE)</f>
        <v>8.0000000000000004E-4</v>
      </c>
      <c r="T115" s="30" t="str">
        <f>VLOOKUP(B115,'[1]Investment Managers'!$A:$B,2,FALSE)</f>
        <v>Janus Henderson Investors Ltd</v>
      </c>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row>
    <row r="116" spans="1:244" s="3" customFormat="1" ht="13" x14ac:dyDescent="0.3">
      <c r="A116" s="118" t="s">
        <v>240</v>
      </c>
      <c r="B116" s="50" t="s">
        <v>21</v>
      </c>
      <c r="C116" s="52" t="s">
        <v>874</v>
      </c>
      <c r="D116" s="50">
        <f>VLOOKUP(B116,'[1]ICR Data'!$A:$E,5,FALSE)</f>
        <v>3.9000000000000003E-3</v>
      </c>
      <c r="E116" s="179">
        <f>IF(VLOOKUP($B116,'[2]AA Comparison'!$C$1:$R$65536,3)="","",VLOOKUP($B116,'[2]AA Comparison'!$C$1:$R$65536,3,FALSE))</f>
        <v>0</v>
      </c>
      <c r="F116" s="179">
        <f>IF(VLOOKUP($B116,'[2]AA Comparison'!$C$1:$R$65536,10)="","",VLOOKUP($B116,'[2]AA Comparison'!$C$1:$R$65536,10,FALSE))</f>
        <v>1</v>
      </c>
      <c r="G116" s="179">
        <f>IF(VLOOKUP($B116,'[2]AA Comparison'!$C$1:$R$65536,4)="","",VLOOKUP($B116,'[2]AA Comparison'!$C$1:$R$65536,4,FALSE))</f>
        <v>0</v>
      </c>
      <c r="H116" s="179">
        <f>IF(VLOOKUP($B116,'[2]AA Comparison'!$C$1:$R$65536,11)="","",VLOOKUP($B116,'[2]AA Comparison'!$C$1:$R$65536,11,FALSE))</f>
        <v>1</v>
      </c>
      <c r="I116" s="179">
        <f>IF(VLOOKUP($B116,'[2]AA Comparison'!$C$1:$R$65536,5)="","",VLOOKUP($B116,'[2]AA Comparison'!$C$1:$R$65536,5,FALSE))</f>
        <v>0</v>
      </c>
      <c r="J116" s="179">
        <f>IF(VLOOKUP($B116,'[2]AA Comparison'!$C$1:$R$65536,12)="","",VLOOKUP($B116,'[2]AA Comparison'!$C$1:$R$65536,12,FALSE))</f>
        <v>0</v>
      </c>
      <c r="K116" s="49">
        <f>IF(VLOOKUP($B116,'[2]AA Comparison'!$C$1:$R$65536,6)="","",VLOOKUP($B116,'[2]AA Comparison'!$C$1:$R$65536,6,FALSE))</f>
        <v>0</v>
      </c>
      <c r="L116" s="49">
        <f>IF(VLOOKUP($B116,'[2]AA Comparison'!$C$1:$R$65536,13)="","",VLOOKUP($B116,'[2]AA Comparison'!$C$1:$R$65536,13,FALSE))</f>
        <v>0</v>
      </c>
      <c r="M116" s="49">
        <f>IF(VLOOKUP($B116,'[2]AA Comparison'!$C$1:$R$65536,7)="","",VLOOKUP($B116,'[2]AA Comparison'!$C$1:$R$65536,7,FALSE))</f>
        <v>0</v>
      </c>
      <c r="N116" s="49">
        <f>IF(VLOOKUP($B116,'[2]AA Comparison'!$C$1:$R$65536,14)="","",VLOOKUP($B116,'[2]AA Comparison'!$C$1:$R$65536,14,FALSE))</f>
        <v>0</v>
      </c>
      <c r="O116" s="49">
        <f>IF(VLOOKUP($B116,'[2]AA Comparison'!$C$1:$R$65536,8)="","",VLOOKUP($B116,'[2]AA Comparison'!$C$1:$R$65536,8,FALSE))</f>
        <v>0</v>
      </c>
      <c r="P116" s="49">
        <f>IF(VLOOKUP($B116,'[2]AA Comparison'!$C$1:$R$65536,15)="","",VLOOKUP($B116,'[2]AA Comparison'!$C$1:$R$65536,15,FALSE))</f>
        <v>0</v>
      </c>
      <c r="Q116" s="49">
        <f>IF(VLOOKUP($B116,'[2]AA Comparison'!$C$1:$R$65536,9)="","",VLOOKUP($B116,'[2]AA Comparison'!$C$1:$R$65536,9,FALSE))</f>
        <v>0</v>
      </c>
      <c r="R116" s="49">
        <f>IF(VLOOKUP($B116,'[2]AA Comparison'!$C$1:$R$65536,16)="","",VLOOKUP($B116,'[2]AA Comparison'!$C$1:$R$65536,16,FALSE))</f>
        <v>0</v>
      </c>
      <c r="S116" s="13">
        <f>VLOOKUP(B116,'[1]BuySell Data'!$A:$E,5,FALSE)</f>
        <v>1.7000000000000001E-3</v>
      </c>
      <c r="T116" s="30" t="str">
        <f>VLOOKUP(B116,'[1]Investment Managers'!$A:$B,2,FALSE)</f>
        <v>Macquarie Investment Management Aus Ltd.</v>
      </c>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row>
    <row r="117" spans="1:244" s="3" customFormat="1" ht="13" x14ac:dyDescent="0.3">
      <c r="A117" s="118" t="s">
        <v>1360</v>
      </c>
      <c r="B117" s="50" t="s">
        <v>176</v>
      </c>
      <c r="C117" s="52" t="s">
        <v>874</v>
      </c>
      <c r="D117" s="50">
        <f>VLOOKUP(B117,'[1]ICR Data'!$A:$E,5,FALSE)</f>
        <v>5.5000000000000005E-3</v>
      </c>
      <c r="E117" s="179">
        <f>IF(VLOOKUP($B117,'[2]AA Comparison'!$C$1:$R$65536,3)="","",VLOOKUP($B117,'[2]AA Comparison'!$C$1:$R$65536,3,FALSE))</f>
        <v>0</v>
      </c>
      <c r="F117" s="179">
        <f>IF(VLOOKUP($B117,'[2]AA Comparison'!$C$1:$R$65536,10)="","",VLOOKUP($B117,'[2]AA Comparison'!$C$1:$R$65536,10,FALSE))</f>
        <v>0.6</v>
      </c>
      <c r="G117" s="179">
        <f>IF(VLOOKUP($B117,'[2]AA Comparison'!$C$1:$R$65536,4)="","",VLOOKUP($B117,'[2]AA Comparison'!$C$1:$R$65536,4,FALSE))</f>
        <v>0.2</v>
      </c>
      <c r="H117" s="179">
        <f>IF(VLOOKUP($B117,'[2]AA Comparison'!$C$1:$R$65536,11)="","",VLOOKUP($B117,'[2]AA Comparison'!$C$1:$R$65536,11,FALSE))</f>
        <v>0.7</v>
      </c>
      <c r="I117" s="179">
        <f>IF(VLOOKUP($B117,'[2]AA Comparison'!$C$1:$R$65536,5)="","",VLOOKUP($B117,'[2]AA Comparison'!$C$1:$R$65536,5,FALSE))</f>
        <v>0.15</v>
      </c>
      <c r="J117" s="179">
        <f>IF(VLOOKUP($B117,'[2]AA Comparison'!$C$1:$R$65536,12)="","",VLOOKUP($B117,'[2]AA Comparison'!$C$1:$R$65536,12,FALSE))</f>
        <v>0.5</v>
      </c>
      <c r="K117" s="49">
        <f>IF(VLOOKUP($B117,'[2]AA Comparison'!$C$1:$R$65536,6)="","",VLOOKUP($B117,'[2]AA Comparison'!$C$1:$R$65536,6,FALSE))</f>
        <v>0</v>
      </c>
      <c r="L117" s="49">
        <f>IF(VLOOKUP($B117,'[2]AA Comparison'!$C$1:$R$65536,13)="","",VLOOKUP($B117,'[2]AA Comparison'!$C$1:$R$65536,13,FALSE))</f>
        <v>0</v>
      </c>
      <c r="M117" s="49">
        <f>IF(VLOOKUP($B117,'[2]AA Comparison'!$C$1:$R$65536,7)="","",VLOOKUP($B117,'[2]AA Comparison'!$C$1:$R$65536,7,FALSE))</f>
        <v>0</v>
      </c>
      <c r="N117" s="49">
        <f>IF(VLOOKUP($B117,'[2]AA Comparison'!$C$1:$R$65536,14)="","",VLOOKUP($B117,'[2]AA Comparison'!$C$1:$R$65536,14,FALSE))</f>
        <v>0</v>
      </c>
      <c r="O117" s="49">
        <f>IF(VLOOKUP($B117,'[2]AA Comparison'!$C$1:$R$65536,8)="","",VLOOKUP($B117,'[2]AA Comparison'!$C$1:$R$65536,8,FALSE))</f>
        <v>0</v>
      </c>
      <c r="P117" s="49">
        <f>IF(VLOOKUP($B117,'[2]AA Comparison'!$C$1:$R$65536,15)="","",VLOOKUP($B117,'[2]AA Comparison'!$C$1:$R$65536,15,FALSE))</f>
        <v>0</v>
      </c>
      <c r="Q117" s="49">
        <f>IF(VLOOKUP($B117,'[2]AA Comparison'!$C$1:$R$65536,9)="","",VLOOKUP($B117,'[2]AA Comparison'!$C$1:$R$65536,9,FALSE))</f>
        <v>0</v>
      </c>
      <c r="R117" s="49">
        <f>IF(VLOOKUP($B117,'[2]AA Comparison'!$C$1:$R$65536,16)="","",VLOOKUP($B117,'[2]AA Comparison'!$C$1:$R$65536,16,FALSE))</f>
        <v>0</v>
      </c>
      <c r="S117" s="13">
        <f>VLOOKUP(B117,'[1]BuySell Data'!$A:$E,5,FALSE)</f>
        <v>2E-3</v>
      </c>
      <c r="T117" s="30" t="str">
        <f>VLOOKUP(B117,'[1]Investment Managers'!$A:$B,2,FALSE)</f>
        <v>MLC Investments Limited</v>
      </c>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row>
    <row r="118" spans="1:244" s="3" customFormat="1" ht="13" x14ac:dyDescent="0.3">
      <c r="A118" s="191" t="s">
        <v>1452</v>
      </c>
      <c r="B118" s="50" t="s">
        <v>358</v>
      </c>
      <c r="C118" s="52" t="s">
        <v>874</v>
      </c>
      <c r="D118" s="50">
        <f>VLOOKUP(B118,'[1]ICR Data'!$A:$E,5,FALSE)</f>
        <v>3.0000000000000001E-3</v>
      </c>
      <c r="E118" s="179">
        <f>IF(VLOOKUP($B118,'[2]AA Comparison'!$C$1:$R$65536,3)="","",VLOOKUP($B118,'[2]AA Comparison'!$C$1:$R$65536,3,FALSE))</f>
        <v>0</v>
      </c>
      <c r="F118" s="179">
        <f>IF(VLOOKUP($B118,'[2]AA Comparison'!$C$1:$R$65536,10)="","",VLOOKUP($B118,'[2]AA Comparison'!$C$1:$R$65536,10,FALSE))</f>
        <v>0.5</v>
      </c>
      <c r="G118" s="179">
        <f>IF(VLOOKUP($B118,'[2]AA Comparison'!$C$1:$R$65536,4)="","",VLOOKUP($B118,'[2]AA Comparison'!$C$1:$R$65536,4,FALSE))</f>
        <v>0.5</v>
      </c>
      <c r="H118" s="179">
        <f>IF(VLOOKUP($B118,'[2]AA Comparison'!$C$1:$R$65536,11)="","",VLOOKUP($B118,'[2]AA Comparison'!$C$1:$R$65536,11,FALSE))</f>
        <v>1</v>
      </c>
      <c r="I118" s="179">
        <f>IF(VLOOKUP($B118,'[2]AA Comparison'!$C$1:$R$65536,5)="","",VLOOKUP($B118,'[2]AA Comparison'!$C$1:$R$65536,5,FALSE))</f>
        <v>0</v>
      </c>
      <c r="J118" s="179">
        <f>IF(VLOOKUP($B118,'[2]AA Comparison'!$C$1:$R$65536,12)="","",VLOOKUP($B118,'[2]AA Comparison'!$C$1:$R$65536,12,FALSE))</f>
        <v>0</v>
      </c>
      <c r="K118" s="49">
        <f>IF(VLOOKUP($B118,'[2]AA Comparison'!$C$1:$R$65536,6)="","",VLOOKUP($B118,'[2]AA Comparison'!$C$1:$R$65536,6,FALSE))</f>
        <v>0</v>
      </c>
      <c r="L118" s="49">
        <f>IF(VLOOKUP($B118,'[2]AA Comparison'!$C$1:$R$65536,13)="","",VLOOKUP($B118,'[2]AA Comparison'!$C$1:$R$65536,13,FALSE))</f>
        <v>0</v>
      </c>
      <c r="M118" s="49">
        <f>IF(VLOOKUP($B118,'[2]AA Comparison'!$C$1:$R$65536,7)="","",VLOOKUP($B118,'[2]AA Comparison'!$C$1:$R$65536,7,FALSE))</f>
        <v>0</v>
      </c>
      <c r="N118" s="49">
        <f>IF(VLOOKUP($B118,'[2]AA Comparison'!$C$1:$R$65536,14)="","",VLOOKUP($B118,'[2]AA Comparison'!$C$1:$R$65536,14,FALSE))</f>
        <v>0</v>
      </c>
      <c r="O118" s="49">
        <f>IF(VLOOKUP($B118,'[2]AA Comparison'!$C$1:$R$65536,8)="","",VLOOKUP($B118,'[2]AA Comparison'!$C$1:$R$65536,8,FALSE))</f>
        <v>0</v>
      </c>
      <c r="P118" s="49">
        <f>IF(VLOOKUP($B118,'[2]AA Comparison'!$C$1:$R$65536,15)="","",VLOOKUP($B118,'[2]AA Comparison'!$C$1:$R$65536,15,FALSE))</f>
        <v>0</v>
      </c>
      <c r="Q118" s="49">
        <f>IF(VLOOKUP($B118,'[2]AA Comparison'!$C$1:$R$65536,9)="","",VLOOKUP($B118,'[2]AA Comparison'!$C$1:$R$65536,9,FALSE))</f>
        <v>0</v>
      </c>
      <c r="R118" s="49">
        <f>IF(VLOOKUP($B118,'[2]AA Comparison'!$C$1:$R$65536,16)="","",VLOOKUP($B118,'[2]AA Comparison'!$C$1:$R$65536,16,FALSE))</f>
        <v>0</v>
      </c>
      <c r="S118" s="13">
        <f>VLOOKUP(B118,'[1]BuySell Data'!$A:$E,5,FALSE)</f>
        <v>1E-3</v>
      </c>
      <c r="T118" s="30" t="str">
        <f>VLOOKUP(B118,'[1]Investment Managers'!$A:$B,2,FALSE)</f>
        <v>Nikko AM Limited</v>
      </c>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row>
    <row r="119" spans="1:244" s="3" customFormat="1" ht="13" x14ac:dyDescent="0.3">
      <c r="A119" s="118" t="s">
        <v>280</v>
      </c>
      <c r="B119" s="50" t="s">
        <v>281</v>
      </c>
      <c r="C119" s="52" t="s">
        <v>874</v>
      </c>
      <c r="D119" s="50">
        <f>VLOOKUP(B119,'[1]ICR Data'!$A:$E,5,FALSE)</f>
        <v>5.1000000000000004E-3</v>
      </c>
      <c r="E119" s="179">
        <f>IF(VLOOKUP($B119,'[2]AA Comparison'!$C$1:$R$65536,3)="","",VLOOKUP($B119,'[2]AA Comparison'!$C$1:$R$65536,3,FALSE))</f>
        <v>0</v>
      </c>
      <c r="F119" s="179">
        <f>IF(VLOOKUP($B119,'[2]AA Comparison'!$C$1:$R$65536,10)="","",VLOOKUP($B119,'[2]AA Comparison'!$C$1:$R$65536,10,FALSE))</f>
        <v>1</v>
      </c>
      <c r="G119" s="179">
        <f>IF(VLOOKUP($B119,'[2]AA Comparison'!$C$1:$R$65536,4)="","",VLOOKUP($B119,'[2]AA Comparison'!$C$1:$R$65536,4,FALSE))</f>
        <v>0</v>
      </c>
      <c r="H119" s="179">
        <f>IF(VLOOKUP($B119,'[2]AA Comparison'!$C$1:$R$65536,11)="","",VLOOKUP($B119,'[2]AA Comparison'!$C$1:$R$65536,11,FALSE))</f>
        <v>1</v>
      </c>
      <c r="I119" s="179">
        <f>IF(VLOOKUP($B119,'[2]AA Comparison'!$C$1:$R$65536,5)="","",VLOOKUP($B119,'[2]AA Comparison'!$C$1:$R$65536,5,FALSE))</f>
        <v>0</v>
      </c>
      <c r="J119" s="179">
        <f>IF(VLOOKUP($B119,'[2]AA Comparison'!$C$1:$R$65536,12)="","",VLOOKUP($B119,'[2]AA Comparison'!$C$1:$R$65536,12,FALSE))</f>
        <v>0</v>
      </c>
      <c r="K119" s="49">
        <f>IF(VLOOKUP($B119,'[2]AA Comparison'!$C$1:$R$65536,6)="","",VLOOKUP($B119,'[2]AA Comparison'!$C$1:$R$65536,6,FALSE))</f>
        <v>0</v>
      </c>
      <c r="L119" s="49">
        <f>IF(VLOOKUP($B119,'[2]AA Comparison'!$C$1:$R$65536,13)="","",VLOOKUP($B119,'[2]AA Comparison'!$C$1:$R$65536,13,FALSE))</f>
        <v>0</v>
      </c>
      <c r="M119" s="49">
        <f>IF(VLOOKUP($B119,'[2]AA Comparison'!$C$1:$R$65536,7)="","",VLOOKUP($B119,'[2]AA Comparison'!$C$1:$R$65536,7,FALSE))</f>
        <v>0</v>
      </c>
      <c r="N119" s="49">
        <f>IF(VLOOKUP($B119,'[2]AA Comparison'!$C$1:$R$65536,14)="","",VLOOKUP($B119,'[2]AA Comparison'!$C$1:$R$65536,14,FALSE))</f>
        <v>0</v>
      </c>
      <c r="O119" s="49">
        <f>IF(VLOOKUP($B119,'[2]AA Comparison'!$C$1:$R$65536,8)="","",VLOOKUP($B119,'[2]AA Comparison'!$C$1:$R$65536,8,FALSE))</f>
        <v>0</v>
      </c>
      <c r="P119" s="49">
        <f>IF(VLOOKUP($B119,'[2]AA Comparison'!$C$1:$R$65536,15)="","",VLOOKUP($B119,'[2]AA Comparison'!$C$1:$R$65536,15,FALSE))</f>
        <v>0</v>
      </c>
      <c r="Q119" s="49">
        <f>IF(VLOOKUP($B119,'[2]AA Comparison'!$C$1:$R$65536,9)="","",VLOOKUP($B119,'[2]AA Comparison'!$C$1:$R$65536,9,FALSE))</f>
        <v>0</v>
      </c>
      <c r="R119" s="49">
        <f>IF(VLOOKUP($B119,'[2]AA Comparison'!$C$1:$R$65536,16)="","",VLOOKUP($B119,'[2]AA Comparison'!$C$1:$R$65536,16,FALSE))</f>
        <v>0</v>
      </c>
      <c r="S119" s="13">
        <f>VLOOKUP(B119,'[1]BuySell Data'!$A:$E,5,FALSE)</f>
        <v>1.6000000000000001E-3</v>
      </c>
      <c r="T119" s="30" t="str">
        <f>VLOOKUP(B119,'[1]Investment Managers'!$A:$B,2,FALSE)</f>
        <v>Optimix Investment Management Limited</v>
      </c>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row>
    <row r="120" spans="1:244" s="3" customFormat="1" ht="13" x14ac:dyDescent="0.3">
      <c r="A120" s="118" t="s">
        <v>1025</v>
      </c>
      <c r="B120" s="50" t="s">
        <v>28</v>
      </c>
      <c r="C120" s="52" t="s">
        <v>874</v>
      </c>
      <c r="D120" s="50">
        <f>VLOOKUP(B120,'[1]ICR Data'!$A:$E,5,FALSE)</f>
        <v>4.5000000000000005E-3</v>
      </c>
      <c r="E120" s="179">
        <f>IF(VLOOKUP($B120,'[2]AA Comparison'!$C$1:$R$65536,3)="","",VLOOKUP($B120,'[2]AA Comparison'!$C$1:$R$65536,3,FALSE))</f>
        <v>0</v>
      </c>
      <c r="F120" s="179">
        <f>IF(VLOOKUP($B120,'[2]AA Comparison'!$C$1:$R$65536,10)="","",VLOOKUP($B120,'[2]AA Comparison'!$C$1:$R$65536,10,FALSE))</f>
        <v>1</v>
      </c>
      <c r="G120" s="179">
        <f>IF(VLOOKUP($B120,'[2]AA Comparison'!$C$1:$R$65536,4)="","",VLOOKUP($B120,'[2]AA Comparison'!$C$1:$R$65536,4,FALSE))</f>
        <v>0</v>
      </c>
      <c r="H120" s="179">
        <f>IF(VLOOKUP($B120,'[2]AA Comparison'!$C$1:$R$65536,11)="","",VLOOKUP($B120,'[2]AA Comparison'!$C$1:$R$65536,11,FALSE))</f>
        <v>1</v>
      </c>
      <c r="I120" s="179">
        <f>IF(VLOOKUP($B120,'[2]AA Comparison'!$C$1:$R$65536,5)="","",VLOOKUP($B120,'[2]AA Comparison'!$C$1:$R$65536,5,FALSE))</f>
        <v>0</v>
      </c>
      <c r="J120" s="179">
        <f>IF(VLOOKUP($B120,'[2]AA Comparison'!$C$1:$R$65536,12)="","",VLOOKUP($B120,'[2]AA Comparison'!$C$1:$R$65536,12,FALSE))</f>
        <v>0</v>
      </c>
      <c r="K120" s="49">
        <f>IF(VLOOKUP($B120,'[2]AA Comparison'!$C$1:$R$65536,6)="","",VLOOKUP($B120,'[2]AA Comparison'!$C$1:$R$65536,6,FALSE))</f>
        <v>0</v>
      </c>
      <c r="L120" s="49">
        <f>IF(VLOOKUP($B120,'[2]AA Comparison'!$C$1:$R$65536,13)="","",VLOOKUP($B120,'[2]AA Comparison'!$C$1:$R$65536,13,FALSE))</f>
        <v>0</v>
      </c>
      <c r="M120" s="49">
        <f>IF(VLOOKUP($B120,'[2]AA Comparison'!$C$1:$R$65536,7)="","",VLOOKUP($B120,'[2]AA Comparison'!$C$1:$R$65536,7,FALSE))</f>
        <v>0</v>
      </c>
      <c r="N120" s="49">
        <f>IF(VLOOKUP($B120,'[2]AA Comparison'!$C$1:$R$65536,14)="","",VLOOKUP($B120,'[2]AA Comparison'!$C$1:$R$65536,14,FALSE))</f>
        <v>0</v>
      </c>
      <c r="O120" s="49">
        <f>IF(VLOOKUP($B120,'[2]AA Comparison'!$C$1:$R$65536,8)="","",VLOOKUP($B120,'[2]AA Comparison'!$C$1:$R$65536,8,FALSE))</f>
        <v>0</v>
      </c>
      <c r="P120" s="49">
        <f>IF(VLOOKUP($B120,'[2]AA Comparison'!$C$1:$R$65536,15)="","",VLOOKUP($B120,'[2]AA Comparison'!$C$1:$R$65536,15,FALSE))</f>
        <v>0</v>
      </c>
      <c r="Q120" s="49">
        <f>IF(VLOOKUP($B120,'[2]AA Comparison'!$C$1:$R$65536,9)="","",VLOOKUP($B120,'[2]AA Comparison'!$C$1:$R$65536,9,FALSE))</f>
        <v>0</v>
      </c>
      <c r="R120" s="49">
        <f>IF(VLOOKUP($B120,'[2]AA Comparison'!$C$1:$R$65536,16)="","",VLOOKUP($B120,'[2]AA Comparison'!$C$1:$R$65536,16,FALSE))</f>
        <v>0</v>
      </c>
      <c r="S120" s="13">
        <f>VLOOKUP(B120,'[1]BuySell Data'!$A:$E,5,FALSE)</f>
        <v>1.1999999999999999E-3</v>
      </c>
      <c r="T120" s="30" t="str">
        <f>VLOOKUP(B120,'[1]Investment Managers'!$A:$B,2,FALSE)</f>
        <v>Pendal Group Ltd</v>
      </c>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row>
    <row r="121" spans="1:244" s="3" customFormat="1" ht="13" x14ac:dyDescent="0.3">
      <c r="A121" s="180" t="s">
        <v>342</v>
      </c>
      <c r="B121" s="50" t="s">
        <v>247</v>
      </c>
      <c r="C121" s="52" t="s">
        <v>874</v>
      </c>
      <c r="D121" s="50">
        <f>VLOOKUP(B121,'[1]ICR Data'!$A:$E,5,FALSE)</f>
        <v>5.1999999999999998E-3</v>
      </c>
      <c r="E121" s="179">
        <f>IF(VLOOKUP($B121,'[2]AA Comparison'!$C$1:$R$65536,3)="","",VLOOKUP($B121,'[2]AA Comparison'!$C$1:$R$65536,3,FALSE))</f>
        <v>0</v>
      </c>
      <c r="F121" s="179">
        <f>IF(VLOOKUP($B121,'[2]AA Comparison'!$C$1:$R$65536,10)="","",VLOOKUP($B121,'[2]AA Comparison'!$C$1:$R$65536,10,FALSE))</f>
        <v>0</v>
      </c>
      <c r="G121" s="179">
        <f>IF(VLOOKUP($B121,'[2]AA Comparison'!$C$1:$R$65536,4)="","",VLOOKUP($B121,'[2]AA Comparison'!$C$1:$R$65536,4,FALSE))</f>
        <v>0.7</v>
      </c>
      <c r="H121" s="179">
        <f>IF(VLOOKUP($B121,'[2]AA Comparison'!$C$1:$R$65536,11)="","",VLOOKUP($B121,'[2]AA Comparison'!$C$1:$R$65536,11,FALSE))</f>
        <v>1</v>
      </c>
      <c r="I121" s="179">
        <f>IF(VLOOKUP($B121,'[2]AA Comparison'!$C$1:$R$65536,5)="","",VLOOKUP($B121,'[2]AA Comparison'!$C$1:$R$65536,5,FALSE))</f>
        <v>0</v>
      </c>
      <c r="J121" s="179">
        <f>IF(VLOOKUP($B121,'[2]AA Comparison'!$C$1:$R$65536,12)="","",VLOOKUP($B121,'[2]AA Comparison'!$C$1:$R$65536,12,FALSE))</f>
        <v>0.3</v>
      </c>
      <c r="K121" s="49">
        <f>IF(VLOOKUP($B121,'[2]AA Comparison'!$C$1:$R$65536,6)="","",VLOOKUP($B121,'[2]AA Comparison'!$C$1:$R$65536,6,FALSE))</f>
        <v>0</v>
      </c>
      <c r="L121" s="49">
        <f>IF(VLOOKUP($B121,'[2]AA Comparison'!$C$1:$R$65536,13)="","",VLOOKUP($B121,'[2]AA Comparison'!$C$1:$R$65536,13,FALSE))</f>
        <v>0</v>
      </c>
      <c r="M121" s="49">
        <f>IF(VLOOKUP($B121,'[2]AA Comparison'!$C$1:$R$65536,7)="","",VLOOKUP($B121,'[2]AA Comparison'!$C$1:$R$65536,7,FALSE))</f>
        <v>0</v>
      </c>
      <c r="N121" s="49">
        <f>IF(VLOOKUP($B121,'[2]AA Comparison'!$C$1:$R$65536,14)="","",VLOOKUP($B121,'[2]AA Comparison'!$C$1:$R$65536,14,FALSE))</f>
        <v>0</v>
      </c>
      <c r="O121" s="49">
        <f>IF(VLOOKUP($B121,'[2]AA Comparison'!$C$1:$R$65536,8)="","",VLOOKUP($B121,'[2]AA Comparison'!$C$1:$R$65536,8,FALSE))</f>
        <v>0</v>
      </c>
      <c r="P121" s="49">
        <f>IF(VLOOKUP($B121,'[2]AA Comparison'!$C$1:$R$65536,15)="","",VLOOKUP($B121,'[2]AA Comparison'!$C$1:$R$65536,15,FALSE))</f>
        <v>0</v>
      </c>
      <c r="Q121" s="49">
        <f>IF(VLOOKUP($B121,'[2]AA Comparison'!$C$1:$R$65536,9)="","",VLOOKUP($B121,'[2]AA Comparison'!$C$1:$R$65536,9,FALSE))</f>
        <v>0</v>
      </c>
      <c r="R121" s="49">
        <f>IF(VLOOKUP($B121,'[2]AA Comparison'!$C$1:$R$65536,16)="","",VLOOKUP($B121,'[2]AA Comparison'!$C$1:$R$65536,16,FALSE))</f>
        <v>0</v>
      </c>
      <c r="S121" s="13">
        <f>VLOOKUP(B121,'[1]BuySell Data'!$A:$E,5,FALSE)</f>
        <v>1E-3</v>
      </c>
      <c r="T121" s="30" t="str">
        <f>VLOOKUP(B121,'[1]Investment Managers'!$A:$B,2,FALSE)</f>
        <v>Pacific Investment Management Company, LLC</v>
      </c>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row>
    <row r="122" spans="1:244" s="3" customFormat="1" ht="13" x14ac:dyDescent="0.3">
      <c r="A122" s="118" t="s">
        <v>1047</v>
      </c>
      <c r="B122" s="19" t="s">
        <v>371</v>
      </c>
      <c r="C122" s="52" t="s">
        <v>874</v>
      </c>
      <c r="D122" s="50">
        <f>VLOOKUP(B122,'[1]ICR Data'!$A:$E,5,FALSE)</f>
        <v>2.0999999999999999E-3</v>
      </c>
      <c r="E122" s="179">
        <f>IF(VLOOKUP($B122,'[2]AA Comparison'!$C$1:$R$65536,3)="","",VLOOKUP($B122,'[2]AA Comparison'!$C$1:$R$65536,3,FALSE))</f>
        <v>0</v>
      </c>
      <c r="F122" s="179">
        <f>IF(VLOOKUP($B122,'[2]AA Comparison'!$C$1:$R$65536,10)="","",VLOOKUP($B122,'[2]AA Comparison'!$C$1:$R$65536,10,FALSE))</f>
        <v>1</v>
      </c>
      <c r="G122" s="179">
        <f>IF(VLOOKUP($B122,'[2]AA Comparison'!$C$1:$R$65536,4)="","",VLOOKUP($B122,'[2]AA Comparison'!$C$1:$R$65536,4,FALSE))</f>
        <v>0</v>
      </c>
      <c r="H122" s="179">
        <f>IF(VLOOKUP($B122,'[2]AA Comparison'!$C$1:$R$65536,11)="","",VLOOKUP($B122,'[2]AA Comparison'!$C$1:$R$65536,11,FALSE))</f>
        <v>1</v>
      </c>
      <c r="I122" s="179">
        <f>IF(VLOOKUP($B122,'[2]AA Comparison'!$C$1:$R$65536,5)="","",VLOOKUP($B122,'[2]AA Comparison'!$C$1:$R$65536,5,FALSE))</f>
        <v>0</v>
      </c>
      <c r="J122" s="179">
        <f>IF(VLOOKUP($B122,'[2]AA Comparison'!$C$1:$R$65536,12)="","",VLOOKUP($B122,'[2]AA Comparison'!$C$1:$R$65536,12,FALSE))</f>
        <v>0</v>
      </c>
      <c r="K122" s="49">
        <f>IF(VLOOKUP($B122,'[2]AA Comparison'!$C$1:$R$65536,6)="","",VLOOKUP($B122,'[2]AA Comparison'!$C$1:$R$65536,6,FALSE))</f>
        <v>0</v>
      </c>
      <c r="L122" s="49">
        <f>IF(VLOOKUP($B122,'[2]AA Comparison'!$C$1:$R$65536,13)="","",VLOOKUP($B122,'[2]AA Comparison'!$C$1:$R$65536,13,FALSE))</f>
        <v>0</v>
      </c>
      <c r="M122" s="49">
        <f>IF(VLOOKUP($B122,'[2]AA Comparison'!$C$1:$R$65536,7)="","",VLOOKUP($B122,'[2]AA Comparison'!$C$1:$R$65536,7,FALSE))</f>
        <v>0</v>
      </c>
      <c r="N122" s="49">
        <f>IF(VLOOKUP($B122,'[2]AA Comparison'!$C$1:$R$65536,14)="","",VLOOKUP($B122,'[2]AA Comparison'!$C$1:$R$65536,14,FALSE))</f>
        <v>0</v>
      </c>
      <c r="O122" s="49">
        <f>IF(VLOOKUP($B122,'[2]AA Comparison'!$C$1:$R$65536,8)="","",VLOOKUP($B122,'[2]AA Comparison'!$C$1:$R$65536,8,FALSE))</f>
        <v>0</v>
      </c>
      <c r="P122" s="49">
        <f>IF(VLOOKUP($B122,'[2]AA Comparison'!$C$1:$R$65536,15)="","",VLOOKUP($B122,'[2]AA Comparison'!$C$1:$R$65536,15,FALSE))</f>
        <v>0</v>
      </c>
      <c r="Q122" s="49">
        <f>IF(VLOOKUP($B122,'[2]AA Comparison'!$C$1:$R$65536,9)="","",VLOOKUP($B122,'[2]AA Comparison'!$C$1:$R$65536,9,FALSE))</f>
        <v>0</v>
      </c>
      <c r="R122" s="49">
        <f>IF(VLOOKUP($B122,'[2]AA Comparison'!$C$1:$R$65536,16)="","",VLOOKUP($B122,'[2]AA Comparison'!$C$1:$R$65536,16,FALSE))</f>
        <v>0</v>
      </c>
      <c r="S122" s="13">
        <f>VLOOKUP(B122,'[1]BuySell Data'!$A:$E,5,FALSE)</f>
        <v>0</v>
      </c>
      <c r="T122" s="30" t="str">
        <f>VLOOKUP(B122,'[1]Investment Managers'!$A:$B,2,FALSE)</f>
        <v>Pacific Investment Management Company, LLC</v>
      </c>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row>
    <row r="123" spans="1:244" s="3" customFormat="1" ht="13" x14ac:dyDescent="0.3">
      <c r="A123" s="118" t="s">
        <v>314</v>
      </c>
      <c r="B123" s="39" t="s">
        <v>140</v>
      </c>
      <c r="C123" s="52" t="s">
        <v>874</v>
      </c>
      <c r="D123" s="50">
        <f>VLOOKUP(B123,'[1]ICR Data'!$A:$E,5,FALSE)</f>
        <v>4.7000000000000002E-3</v>
      </c>
      <c r="E123" s="179">
        <f>IF(VLOOKUP($B123,'[2]AA Comparison'!$C$1:$R$65536,3)="","",VLOOKUP($B123,'[2]AA Comparison'!$C$1:$R$65536,3,FALSE))</f>
        <v>0</v>
      </c>
      <c r="F123" s="179">
        <f>IF(VLOOKUP($B123,'[2]AA Comparison'!$C$1:$R$65536,10)="","",VLOOKUP($B123,'[2]AA Comparison'!$C$1:$R$65536,10,FALSE))</f>
        <v>0.5</v>
      </c>
      <c r="G123" s="179">
        <f>IF(VLOOKUP($B123,'[2]AA Comparison'!$C$1:$R$65536,4)="","",VLOOKUP($B123,'[2]AA Comparison'!$C$1:$R$65536,4,FALSE))</f>
        <v>0</v>
      </c>
      <c r="H123" s="179">
        <f>IF(VLOOKUP($B123,'[2]AA Comparison'!$C$1:$R$65536,11)="","",VLOOKUP($B123,'[2]AA Comparison'!$C$1:$R$65536,11,FALSE))</f>
        <v>1</v>
      </c>
      <c r="I123" s="179">
        <f>IF(VLOOKUP($B123,'[2]AA Comparison'!$C$1:$R$65536,5)="","",VLOOKUP($B123,'[2]AA Comparison'!$C$1:$R$65536,5,FALSE))</f>
        <v>0</v>
      </c>
      <c r="J123" s="179">
        <f>IF(VLOOKUP($B123,'[2]AA Comparison'!$C$1:$R$65536,12)="","",VLOOKUP($B123,'[2]AA Comparison'!$C$1:$R$65536,12,FALSE))</f>
        <v>0</v>
      </c>
      <c r="K123" s="49">
        <f>IF(VLOOKUP($B123,'[2]AA Comparison'!$C$1:$R$65536,6)="","",VLOOKUP($B123,'[2]AA Comparison'!$C$1:$R$65536,6,FALSE))</f>
        <v>0</v>
      </c>
      <c r="L123" s="49">
        <f>IF(VLOOKUP($B123,'[2]AA Comparison'!$C$1:$R$65536,13)="","",VLOOKUP($B123,'[2]AA Comparison'!$C$1:$R$65536,13,FALSE))</f>
        <v>0</v>
      </c>
      <c r="M123" s="49">
        <f>IF(VLOOKUP($B123,'[2]AA Comparison'!$C$1:$R$65536,7)="","",VLOOKUP($B123,'[2]AA Comparison'!$C$1:$R$65536,7,FALSE))</f>
        <v>0</v>
      </c>
      <c r="N123" s="49">
        <f>IF(VLOOKUP($B123,'[2]AA Comparison'!$C$1:$R$65536,14)="","",VLOOKUP($B123,'[2]AA Comparison'!$C$1:$R$65536,14,FALSE))</f>
        <v>0</v>
      </c>
      <c r="O123" s="49">
        <f>IF(VLOOKUP($B123,'[2]AA Comparison'!$C$1:$R$65536,8)="","",VLOOKUP($B123,'[2]AA Comparison'!$C$1:$R$65536,8,FALSE))</f>
        <v>0</v>
      </c>
      <c r="P123" s="49">
        <f>IF(VLOOKUP($B123,'[2]AA Comparison'!$C$1:$R$65536,15)="","",VLOOKUP($B123,'[2]AA Comparison'!$C$1:$R$65536,15,FALSE))</f>
        <v>0</v>
      </c>
      <c r="Q123" s="49">
        <f>IF(VLOOKUP($B123,'[2]AA Comparison'!$C$1:$R$65536,9)="","",VLOOKUP($B123,'[2]AA Comparison'!$C$1:$R$65536,9,FALSE))</f>
        <v>0</v>
      </c>
      <c r="R123" s="49">
        <f>IF(VLOOKUP($B123,'[2]AA Comparison'!$C$1:$R$65536,16)="","",VLOOKUP($B123,'[2]AA Comparison'!$C$1:$R$65536,16,FALSE))</f>
        <v>0</v>
      </c>
      <c r="S123" s="13">
        <f>VLOOKUP(B123,'[1]BuySell Data'!$A:$E,5,FALSE)</f>
        <v>2.3999999999999998E-3</v>
      </c>
      <c r="T123" s="30" t="str">
        <f>VLOOKUP(B123,'[1]Investment Managers'!$A:$B,2,FALSE)</f>
        <v>Schroder Investment Management Aus Ltd</v>
      </c>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row>
    <row r="124" spans="1:244" s="3" customFormat="1" ht="13" x14ac:dyDescent="0.3">
      <c r="A124" s="118" t="s">
        <v>82</v>
      </c>
      <c r="B124" s="39" t="s">
        <v>80</v>
      </c>
      <c r="C124" s="52" t="s">
        <v>874</v>
      </c>
      <c r="D124" s="50">
        <f>VLOOKUP(B124,'[1]ICR Data'!$A:$E,5,FALSE)</f>
        <v>4.5000000000000005E-3</v>
      </c>
      <c r="E124" s="179">
        <f>IF(VLOOKUP($B124,'[2]AA Comparison'!$C$1:$R$65536,3)="","",VLOOKUP($B124,'[2]AA Comparison'!$C$1:$R$65536,3,FALSE))</f>
        <v>0</v>
      </c>
      <c r="F124" s="179">
        <f>IF(VLOOKUP($B124,'[2]AA Comparison'!$C$1:$R$65536,10)="","",VLOOKUP($B124,'[2]AA Comparison'!$C$1:$R$65536,10,FALSE))</f>
        <v>1</v>
      </c>
      <c r="G124" s="179">
        <f>IF(VLOOKUP($B124,'[2]AA Comparison'!$C$1:$R$65536,4)="","",VLOOKUP($B124,'[2]AA Comparison'!$C$1:$R$65536,4,FALSE))</f>
        <v>0</v>
      </c>
      <c r="H124" s="179">
        <f>IF(VLOOKUP($B124,'[2]AA Comparison'!$C$1:$R$65536,11)="","",VLOOKUP($B124,'[2]AA Comparison'!$C$1:$R$65536,11,FALSE))</f>
        <v>1</v>
      </c>
      <c r="I124" s="179">
        <f>IF(VLOOKUP($B124,'[2]AA Comparison'!$C$1:$R$65536,5)="","",VLOOKUP($B124,'[2]AA Comparison'!$C$1:$R$65536,5,FALSE))</f>
        <v>0</v>
      </c>
      <c r="J124" s="179">
        <f>IF(VLOOKUP($B124,'[2]AA Comparison'!$C$1:$R$65536,12)="","",VLOOKUP($B124,'[2]AA Comparison'!$C$1:$R$65536,12,FALSE))</f>
        <v>0</v>
      </c>
      <c r="K124" s="49">
        <f>IF(VLOOKUP($B124,'[2]AA Comparison'!$C$1:$R$65536,6)="","",VLOOKUP($B124,'[2]AA Comparison'!$C$1:$R$65536,6,FALSE))</f>
        <v>0</v>
      </c>
      <c r="L124" s="49">
        <f>IF(VLOOKUP($B124,'[2]AA Comparison'!$C$1:$R$65536,13)="","",VLOOKUP($B124,'[2]AA Comparison'!$C$1:$R$65536,13,FALSE))</f>
        <v>0</v>
      </c>
      <c r="M124" s="49">
        <f>IF(VLOOKUP($B124,'[2]AA Comparison'!$C$1:$R$65536,7)="","",VLOOKUP($B124,'[2]AA Comparison'!$C$1:$R$65536,7,FALSE))</f>
        <v>0</v>
      </c>
      <c r="N124" s="49">
        <f>IF(VLOOKUP($B124,'[2]AA Comparison'!$C$1:$R$65536,14)="","",VLOOKUP($B124,'[2]AA Comparison'!$C$1:$R$65536,14,FALSE))</f>
        <v>0</v>
      </c>
      <c r="O124" s="49">
        <f>IF(VLOOKUP($B124,'[2]AA Comparison'!$C$1:$R$65536,8)="","",VLOOKUP($B124,'[2]AA Comparison'!$C$1:$R$65536,8,FALSE))</f>
        <v>0</v>
      </c>
      <c r="P124" s="49">
        <f>IF(VLOOKUP($B124,'[2]AA Comparison'!$C$1:$R$65536,15)="","",VLOOKUP($B124,'[2]AA Comparison'!$C$1:$R$65536,15,FALSE))</f>
        <v>0</v>
      </c>
      <c r="Q124" s="49">
        <f>IF(VLOOKUP($B124,'[2]AA Comparison'!$C$1:$R$65536,9)="","",VLOOKUP($B124,'[2]AA Comparison'!$C$1:$R$65536,9,FALSE))</f>
        <v>0</v>
      </c>
      <c r="R124" s="49">
        <f>IF(VLOOKUP($B124,'[2]AA Comparison'!$C$1:$R$65536,16)="","",VLOOKUP($B124,'[2]AA Comparison'!$C$1:$R$65536,16,FALSE))</f>
        <v>0</v>
      </c>
      <c r="S124" s="13">
        <f>VLOOKUP(B124,'[1]BuySell Data'!$A:$E,5,FALSE)</f>
        <v>1E-3</v>
      </c>
      <c r="T124" s="30" t="str">
        <f>VLOOKUP(B124,'[1]Investment Managers'!$A:$B,2,FALSE)</f>
        <v>UBS Asset Management (Australia) Ltd</v>
      </c>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row>
    <row r="125" spans="1:244" s="3" customFormat="1" ht="13" x14ac:dyDescent="0.3">
      <c r="A125" s="118" t="s">
        <v>1213</v>
      </c>
      <c r="B125" s="39" t="s">
        <v>81</v>
      </c>
      <c r="C125" s="52" t="s">
        <v>874</v>
      </c>
      <c r="D125" s="50">
        <f>VLOOKUP(B125,'[1]ICR Data'!$A:$E,5,FALSE)</f>
        <v>2E-3</v>
      </c>
      <c r="E125" s="179">
        <f>IF(VLOOKUP($B125,'[2]AA Comparison'!$C$1:$R$65536,3)="","",VLOOKUP($B125,'[2]AA Comparison'!$C$1:$R$65536,3,FALSE))</f>
        <v>0</v>
      </c>
      <c r="F125" s="179">
        <f>IF(VLOOKUP($B125,'[2]AA Comparison'!$C$1:$R$65536,10)="","",VLOOKUP($B125,'[2]AA Comparison'!$C$1:$R$65536,10,FALSE))</f>
        <v>1</v>
      </c>
      <c r="G125" s="179">
        <f>IF(VLOOKUP($B125,'[2]AA Comparison'!$C$1:$R$65536,4)="","",VLOOKUP($B125,'[2]AA Comparison'!$C$1:$R$65536,4,FALSE))</f>
        <v>0</v>
      </c>
      <c r="H125" s="179">
        <f>IF(VLOOKUP($B125,'[2]AA Comparison'!$C$1:$R$65536,11)="","",VLOOKUP($B125,'[2]AA Comparison'!$C$1:$R$65536,11,FALSE))</f>
        <v>1</v>
      </c>
      <c r="I125" s="179">
        <f>IF(VLOOKUP($B125,'[2]AA Comparison'!$C$1:$R$65536,5)="","",VLOOKUP($B125,'[2]AA Comparison'!$C$1:$R$65536,5,FALSE))</f>
        <v>0</v>
      </c>
      <c r="J125" s="179">
        <f>IF(VLOOKUP($B125,'[2]AA Comparison'!$C$1:$R$65536,12)="","",VLOOKUP($B125,'[2]AA Comparison'!$C$1:$R$65536,12,FALSE))</f>
        <v>0</v>
      </c>
      <c r="K125" s="49">
        <f>IF(VLOOKUP($B125,'[2]AA Comparison'!$C$1:$R$65536,6)="","",VLOOKUP($B125,'[2]AA Comparison'!$C$1:$R$65536,6,FALSE))</f>
        <v>0</v>
      </c>
      <c r="L125" s="49">
        <f>IF(VLOOKUP($B125,'[2]AA Comparison'!$C$1:$R$65536,13)="","",VLOOKUP($B125,'[2]AA Comparison'!$C$1:$R$65536,13,FALSE))</f>
        <v>0</v>
      </c>
      <c r="M125" s="49">
        <f>IF(VLOOKUP($B125,'[2]AA Comparison'!$C$1:$R$65536,7)="","",VLOOKUP($B125,'[2]AA Comparison'!$C$1:$R$65536,7,FALSE))</f>
        <v>0</v>
      </c>
      <c r="N125" s="49">
        <f>IF(VLOOKUP($B125,'[2]AA Comparison'!$C$1:$R$65536,14)="","",VLOOKUP($B125,'[2]AA Comparison'!$C$1:$R$65536,14,FALSE))</f>
        <v>0</v>
      </c>
      <c r="O125" s="49">
        <f>IF(VLOOKUP($B125,'[2]AA Comparison'!$C$1:$R$65536,8)="","",VLOOKUP($B125,'[2]AA Comparison'!$C$1:$R$65536,8,FALSE))</f>
        <v>0</v>
      </c>
      <c r="P125" s="49">
        <f>IF(VLOOKUP($B125,'[2]AA Comparison'!$C$1:$R$65536,15)="","",VLOOKUP($B125,'[2]AA Comparison'!$C$1:$R$65536,15,FALSE))</f>
        <v>0</v>
      </c>
      <c r="Q125" s="49">
        <f>IF(VLOOKUP($B125,'[2]AA Comparison'!$C$1:$R$65536,9)="","",VLOOKUP($B125,'[2]AA Comparison'!$C$1:$R$65536,9,FALSE))</f>
        <v>0</v>
      </c>
      <c r="R125" s="49">
        <f>IF(VLOOKUP($B125,'[2]AA Comparison'!$C$1:$R$65536,16)="","",VLOOKUP($B125,'[2]AA Comparison'!$C$1:$R$65536,16,FALSE))</f>
        <v>0</v>
      </c>
      <c r="S125" s="13">
        <f>VLOOKUP(B125,'[1]BuySell Data'!$A:$E,5,FALSE)</f>
        <v>5.0000000000000001E-4</v>
      </c>
      <c r="T125" s="30" t="str">
        <f>VLOOKUP(B125,'[1]Investment Managers'!$A:$B,2,FALSE)</f>
        <v>UBS Asset Management (Australia) Ltd</v>
      </c>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row>
    <row r="126" spans="1:244" s="3" customFormat="1" ht="13" x14ac:dyDescent="0.3">
      <c r="A126" s="118" t="s">
        <v>147</v>
      </c>
      <c r="B126" s="39" t="s">
        <v>148</v>
      </c>
      <c r="C126" s="52" t="s">
        <v>874</v>
      </c>
      <c r="D126" s="50">
        <f>VLOOKUP(B126,'[1]ICR Data'!$A:$E,5,FALSE)</f>
        <v>1.9E-3</v>
      </c>
      <c r="E126" s="179">
        <f>IF(VLOOKUP($B126,'[2]AA Comparison'!$C$1:$R$65536,3)="","",VLOOKUP($B126,'[2]AA Comparison'!$C$1:$R$65536,3,FALSE))</f>
        <v>0</v>
      </c>
      <c r="F126" s="179">
        <f>IF(VLOOKUP($B126,'[2]AA Comparison'!$C$1:$R$65536,10)="","",VLOOKUP($B126,'[2]AA Comparison'!$C$1:$R$65536,10,FALSE))</f>
        <v>0.1</v>
      </c>
      <c r="G126" s="179">
        <f>IF(VLOOKUP($B126,'[2]AA Comparison'!$C$1:$R$65536,4)="","",VLOOKUP($B126,'[2]AA Comparison'!$C$1:$R$65536,4,FALSE))</f>
        <v>0.9</v>
      </c>
      <c r="H126" s="179">
        <f>IF(VLOOKUP($B126,'[2]AA Comparison'!$C$1:$R$65536,11)="","",VLOOKUP($B126,'[2]AA Comparison'!$C$1:$R$65536,11,FALSE))</f>
        <v>1</v>
      </c>
      <c r="I126" s="179">
        <f>IF(VLOOKUP($B126,'[2]AA Comparison'!$C$1:$R$65536,5)="","",VLOOKUP($B126,'[2]AA Comparison'!$C$1:$R$65536,5,FALSE))</f>
        <v>0</v>
      </c>
      <c r="J126" s="179">
        <f>IF(VLOOKUP($B126,'[2]AA Comparison'!$C$1:$R$65536,12)="","",VLOOKUP($B126,'[2]AA Comparison'!$C$1:$R$65536,12,FALSE))</f>
        <v>0</v>
      </c>
      <c r="K126" s="49">
        <f>IF(VLOOKUP($B126,'[2]AA Comparison'!$C$1:$R$65536,6)="","",VLOOKUP($B126,'[2]AA Comparison'!$C$1:$R$65536,6,FALSE))</f>
        <v>0</v>
      </c>
      <c r="L126" s="49">
        <f>IF(VLOOKUP($B126,'[2]AA Comparison'!$C$1:$R$65536,13)="","",VLOOKUP($B126,'[2]AA Comparison'!$C$1:$R$65536,13,FALSE))</f>
        <v>0</v>
      </c>
      <c r="M126" s="49">
        <f>IF(VLOOKUP($B126,'[2]AA Comparison'!$C$1:$R$65536,7)="","",VLOOKUP($B126,'[2]AA Comparison'!$C$1:$R$65536,7,FALSE))</f>
        <v>0</v>
      </c>
      <c r="N126" s="49">
        <f>IF(VLOOKUP($B126,'[2]AA Comparison'!$C$1:$R$65536,14)="","",VLOOKUP($B126,'[2]AA Comparison'!$C$1:$R$65536,14,FALSE))</f>
        <v>0</v>
      </c>
      <c r="O126" s="49">
        <f>IF(VLOOKUP($B126,'[2]AA Comparison'!$C$1:$R$65536,8)="","",VLOOKUP($B126,'[2]AA Comparison'!$C$1:$R$65536,8,FALSE))</f>
        <v>0</v>
      </c>
      <c r="P126" s="49">
        <f>IF(VLOOKUP($B126,'[2]AA Comparison'!$C$1:$R$65536,15)="","",VLOOKUP($B126,'[2]AA Comparison'!$C$1:$R$65536,15,FALSE))</f>
        <v>0</v>
      </c>
      <c r="Q126" s="49">
        <f>IF(VLOOKUP($B126,'[2]AA Comparison'!$C$1:$R$65536,9)="","",VLOOKUP($B126,'[2]AA Comparison'!$C$1:$R$65536,9,FALSE))</f>
        <v>0</v>
      </c>
      <c r="R126" s="49">
        <f>IF(VLOOKUP($B126,'[2]AA Comparison'!$C$1:$R$65536,16)="","",VLOOKUP($B126,'[2]AA Comparison'!$C$1:$R$65536,16,FALSE))</f>
        <v>0</v>
      </c>
      <c r="S126" s="13">
        <f>VLOOKUP(B126,'[1]BuySell Data'!$A:$E,5,FALSE)</f>
        <v>1.6000000000000001E-3</v>
      </c>
      <c r="T126" s="30" t="str">
        <f>VLOOKUP(B126,'[1]Investment Managers'!$A:$B,2,FALSE)</f>
        <v>Vanguard Investments Australia Ltd</v>
      </c>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row>
    <row r="127" spans="1:244" s="3" customFormat="1" ht="13" x14ac:dyDescent="0.3">
      <c r="A127" s="38" t="s">
        <v>1212</v>
      </c>
      <c r="B127" s="19" t="s">
        <v>381</v>
      </c>
      <c r="C127" s="52" t="s">
        <v>874</v>
      </c>
      <c r="D127" s="50">
        <f>VLOOKUP(B127,'[1]ICR Data'!$A:$E,5,FALSE)</f>
        <v>1.9E-3</v>
      </c>
      <c r="E127" s="179">
        <f>IF(VLOOKUP($B127,'[2]AA Comparison'!$C$1:$R$65536,3)="","",VLOOKUP($B127,'[2]AA Comparison'!$C$1:$R$65536,3,FALSE))</f>
        <v>0.75</v>
      </c>
      <c r="F127" s="179">
        <f>IF(VLOOKUP($B127,'[2]AA Comparison'!$C$1:$R$65536,10)="","",VLOOKUP($B127,'[2]AA Comparison'!$C$1:$R$65536,10,FALSE))</f>
        <v>1</v>
      </c>
      <c r="G127" s="179">
        <f>IF(VLOOKUP($B127,'[2]AA Comparison'!$C$1:$R$65536,4)="","",VLOOKUP($B127,'[2]AA Comparison'!$C$1:$R$65536,4,FALSE))</f>
        <v>0</v>
      </c>
      <c r="H127" s="179">
        <f>IF(VLOOKUP($B127,'[2]AA Comparison'!$C$1:$R$65536,11)="","",VLOOKUP($B127,'[2]AA Comparison'!$C$1:$R$65536,11,FALSE))</f>
        <v>0.25</v>
      </c>
      <c r="I127" s="179">
        <f>IF(VLOOKUP($B127,'[2]AA Comparison'!$C$1:$R$65536,5)="","",VLOOKUP($B127,'[2]AA Comparison'!$C$1:$R$65536,5,FALSE))</f>
        <v>0</v>
      </c>
      <c r="J127" s="179">
        <f>IF(VLOOKUP($B127,'[2]AA Comparison'!$C$1:$R$65536,12)="","",VLOOKUP($B127,'[2]AA Comparison'!$C$1:$R$65536,12,FALSE))</f>
        <v>0</v>
      </c>
      <c r="K127" s="49">
        <f>IF(VLOOKUP($B127,'[2]AA Comparison'!$C$1:$R$65536,6)="","",VLOOKUP($B127,'[2]AA Comparison'!$C$1:$R$65536,6,FALSE))</f>
        <v>0</v>
      </c>
      <c r="L127" s="49">
        <f>IF(VLOOKUP($B127,'[2]AA Comparison'!$C$1:$R$65536,13)="","",VLOOKUP($B127,'[2]AA Comparison'!$C$1:$R$65536,13,FALSE))</f>
        <v>0</v>
      </c>
      <c r="M127" s="49">
        <f>IF(VLOOKUP($B127,'[2]AA Comparison'!$C$1:$R$65536,7)="","",VLOOKUP($B127,'[2]AA Comparison'!$C$1:$R$65536,7,FALSE))</f>
        <v>0</v>
      </c>
      <c r="N127" s="49">
        <f>IF(VLOOKUP($B127,'[2]AA Comparison'!$C$1:$R$65536,14)="","",VLOOKUP($B127,'[2]AA Comparison'!$C$1:$R$65536,14,FALSE))</f>
        <v>0</v>
      </c>
      <c r="O127" s="49">
        <f>IF(VLOOKUP($B127,'[2]AA Comparison'!$C$1:$R$65536,8)="","",VLOOKUP($B127,'[2]AA Comparison'!$C$1:$R$65536,8,FALSE))</f>
        <v>0</v>
      </c>
      <c r="P127" s="49">
        <f>IF(VLOOKUP($B127,'[2]AA Comparison'!$C$1:$R$65536,15)="","",VLOOKUP($B127,'[2]AA Comparison'!$C$1:$R$65536,15,FALSE))</f>
        <v>0</v>
      </c>
      <c r="Q127" s="49">
        <f>IF(VLOOKUP($B127,'[2]AA Comparison'!$C$1:$R$65536,9)="","",VLOOKUP($B127,'[2]AA Comparison'!$C$1:$R$65536,9,FALSE))</f>
        <v>0</v>
      </c>
      <c r="R127" s="49">
        <f>IF(VLOOKUP($B127,'[2]AA Comparison'!$C$1:$R$65536,16)="","",VLOOKUP($B127,'[2]AA Comparison'!$C$1:$R$65536,16,FALSE))</f>
        <v>0</v>
      </c>
      <c r="S127" s="13">
        <f>VLOOKUP(B127,'[1]BuySell Data'!$A:$E,5,FALSE)</f>
        <v>4.0000000000000002E-4</v>
      </c>
      <c r="T127" s="30" t="str">
        <f>VLOOKUP(B127,'[1]Investment Managers'!$A:$B,2,FALSE)</f>
        <v>Vanguard Investments Australia Ltd</v>
      </c>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row>
    <row r="128" spans="1:244" s="3" customFormat="1" ht="13" x14ac:dyDescent="0.3">
      <c r="A128" s="178"/>
      <c r="B128" s="178"/>
      <c r="C128" s="178"/>
      <c r="D128" s="50"/>
      <c r="E128" s="179"/>
      <c r="F128" s="179"/>
      <c r="G128" s="179"/>
      <c r="H128" s="179"/>
      <c r="I128" s="179"/>
      <c r="J128" s="179"/>
      <c r="K128" s="49"/>
      <c r="L128" s="49"/>
      <c r="M128" s="49"/>
      <c r="N128" s="49"/>
      <c r="O128" s="49"/>
      <c r="P128" s="49"/>
      <c r="Q128" s="49"/>
      <c r="R128" s="49"/>
      <c r="S128" s="13"/>
      <c r="T128" s="37"/>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row>
    <row r="129" spans="1:244" s="3" customFormat="1" ht="13" x14ac:dyDescent="0.3">
      <c r="A129" s="181"/>
      <c r="B129" s="92" t="s">
        <v>830</v>
      </c>
      <c r="C129" s="92"/>
      <c r="D129" s="18">
        <f>MIN(D110:D127)</f>
        <v>1.9E-3</v>
      </c>
      <c r="E129" s="183">
        <f>MIN(E110:E127)</f>
        <v>0</v>
      </c>
      <c r="F129" s="183"/>
      <c r="G129" s="183">
        <f>MIN(G110:G127)</f>
        <v>0</v>
      </c>
      <c r="H129" s="183"/>
      <c r="I129" s="183">
        <f>MIN(I110:I127)</f>
        <v>0</v>
      </c>
      <c r="J129" s="183"/>
      <c r="K129" s="48">
        <f>MIN(K110:K127)</f>
        <v>0</v>
      </c>
      <c r="L129" s="48"/>
      <c r="M129" s="48">
        <f>MIN(M110:M127)</f>
        <v>0</v>
      </c>
      <c r="N129" s="48"/>
      <c r="O129" s="48">
        <f>MIN(O110:O127)</f>
        <v>0</v>
      </c>
      <c r="P129" s="48"/>
      <c r="Q129" s="48">
        <f>MIN(Q110:Q127)</f>
        <v>0</v>
      </c>
      <c r="R129" s="48"/>
      <c r="S129" s="6">
        <f>MIN(S110:S127)</f>
        <v>0</v>
      </c>
      <c r="T129" s="37"/>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row>
    <row r="130" spans="1:244" s="3" customFormat="1" ht="13" x14ac:dyDescent="0.3">
      <c r="A130" s="181"/>
      <c r="B130" s="92" t="s">
        <v>831</v>
      </c>
      <c r="C130" s="92"/>
      <c r="D130" s="18">
        <f>MAX(D110:D127)</f>
        <v>7.0999999999999995E-3</v>
      </c>
      <c r="E130" s="183"/>
      <c r="F130" s="183">
        <f>MAX(F110:F127)</f>
        <v>1</v>
      </c>
      <c r="G130" s="183"/>
      <c r="H130" s="183">
        <f>MAX(H110:H127)</f>
        <v>1</v>
      </c>
      <c r="I130" s="183"/>
      <c r="J130" s="183">
        <f>MAX(J110:J127)</f>
        <v>0.5</v>
      </c>
      <c r="K130" s="48"/>
      <c r="L130" s="48">
        <f>MAX(L110:L127)</f>
        <v>0</v>
      </c>
      <c r="M130" s="48"/>
      <c r="N130" s="48">
        <f>MAX(N110:N127)</f>
        <v>0</v>
      </c>
      <c r="O130" s="48"/>
      <c r="P130" s="48">
        <f>MAX(P110:P127)</f>
        <v>0</v>
      </c>
      <c r="Q130" s="48"/>
      <c r="R130" s="48">
        <f>MAX(R110:R127)</f>
        <v>0</v>
      </c>
      <c r="S130" s="6">
        <f>MAX(S110:S127)</f>
        <v>4.0000000000000001E-3</v>
      </c>
      <c r="T130" s="37"/>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row>
    <row r="131" spans="1:244" s="3" customFormat="1" ht="13" x14ac:dyDescent="0.3">
      <c r="A131" s="181"/>
      <c r="B131" s="181"/>
      <c r="C131" s="181"/>
      <c r="D131" s="18"/>
      <c r="E131" s="183"/>
      <c r="F131" s="183"/>
      <c r="G131" s="183"/>
      <c r="H131" s="183"/>
      <c r="I131" s="183"/>
      <c r="J131" s="183"/>
      <c r="K131" s="48"/>
      <c r="L131" s="48"/>
      <c r="M131" s="48"/>
      <c r="N131" s="48"/>
      <c r="O131" s="48"/>
      <c r="P131" s="48"/>
      <c r="Q131" s="48"/>
      <c r="R131" s="48"/>
      <c r="S131" s="6"/>
      <c r="T131" s="37"/>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row>
    <row r="132" spans="1:244" s="3" customFormat="1" ht="13" x14ac:dyDescent="0.3">
      <c r="A132" s="181" t="s">
        <v>206</v>
      </c>
      <c r="B132" s="50"/>
      <c r="C132" s="50"/>
      <c r="D132" s="50"/>
      <c r="E132" s="179"/>
      <c r="F132" s="179"/>
      <c r="G132" s="179"/>
      <c r="H132" s="179"/>
      <c r="I132" s="179"/>
      <c r="J132" s="179"/>
      <c r="K132" s="49"/>
      <c r="L132" s="49"/>
      <c r="M132" s="49"/>
      <c r="N132" s="49"/>
      <c r="O132" s="49"/>
      <c r="P132" s="49"/>
      <c r="Q132" s="49"/>
      <c r="R132" s="49"/>
      <c r="S132" s="13"/>
      <c r="T132" s="37"/>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row>
    <row r="133" spans="1:244" s="3" customFormat="1" ht="13" x14ac:dyDescent="0.3">
      <c r="A133" s="190" t="s">
        <v>878</v>
      </c>
      <c r="B133" s="186" t="s">
        <v>841</v>
      </c>
      <c r="C133" s="52" t="s">
        <v>874</v>
      </c>
      <c r="D133" s="50">
        <f>VLOOKUP(B133,'[1]ICR Data'!$A:$E,5,FALSE)</f>
        <v>2.8000000000000004E-3</v>
      </c>
      <c r="E133" s="179">
        <f>IF(VLOOKUP($B133,'[2]AA Comparison'!$C$1:$R$65536,3)="","",VLOOKUP($B133,'[2]AA Comparison'!$C$1:$R$65536,3,FALSE))</f>
        <v>0</v>
      </c>
      <c r="F133" s="179">
        <f>IF(VLOOKUP($B133,'[2]AA Comparison'!$C$1:$R$65536,10)="","",VLOOKUP($B133,'[2]AA Comparison'!$C$1:$R$65536,10,FALSE))</f>
        <v>1</v>
      </c>
      <c r="G133" s="179">
        <f>IF(VLOOKUP($B133,'[2]AA Comparison'!$C$1:$R$65536,4)="","",VLOOKUP($B133,'[2]AA Comparison'!$C$1:$R$65536,4,FALSE))</f>
        <v>0</v>
      </c>
      <c r="H133" s="179">
        <f>IF(VLOOKUP($B133,'[2]AA Comparison'!$C$1:$R$65536,11)="","",VLOOKUP($B133,'[2]AA Comparison'!$C$1:$R$65536,11,FALSE))</f>
        <v>1</v>
      </c>
      <c r="I133" s="179">
        <f>IF(VLOOKUP($B133,'[2]AA Comparison'!$C$1:$R$65536,5)="","",VLOOKUP($B133,'[2]AA Comparison'!$C$1:$R$65536,5,FALSE))</f>
        <v>0</v>
      </c>
      <c r="J133" s="179">
        <f>IF(VLOOKUP($B133,'[2]AA Comparison'!$C$1:$R$65536,12)="","",VLOOKUP($B133,'[2]AA Comparison'!$C$1:$R$65536,12,FALSE))</f>
        <v>1</v>
      </c>
      <c r="K133" s="49">
        <f>IF(VLOOKUP($B133,'[2]AA Comparison'!$C$1:$R$65536,6)="","",VLOOKUP($B133,'[2]AA Comparison'!$C$1:$R$65536,6,FALSE))</f>
        <v>0</v>
      </c>
      <c r="L133" s="49">
        <f>IF(VLOOKUP($B133,'[2]AA Comparison'!$C$1:$R$65536,13)="","",VLOOKUP($B133,'[2]AA Comparison'!$C$1:$R$65536,13,FALSE))</f>
        <v>0</v>
      </c>
      <c r="M133" s="49">
        <f>IF(VLOOKUP($B133,'[2]AA Comparison'!$C$1:$R$65536,7)="","",VLOOKUP($B133,'[2]AA Comparison'!$C$1:$R$65536,7,FALSE))</f>
        <v>0</v>
      </c>
      <c r="N133" s="49">
        <f>IF(VLOOKUP($B133,'[2]AA Comparison'!$C$1:$R$65536,14)="","",VLOOKUP($B133,'[2]AA Comparison'!$C$1:$R$65536,14,FALSE))</f>
        <v>0</v>
      </c>
      <c r="O133" s="49">
        <f>IF(VLOOKUP($B133,'[2]AA Comparison'!$C$1:$R$65536,8)="","",VLOOKUP($B133,'[2]AA Comparison'!$C$1:$R$65536,8,FALSE))</f>
        <v>0</v>
      </c>
      <c r="P133" s="49">
        <f>IF(VLOOKUP($B133,'[2]AA Comparison'!$C$1:$R$65536,15)="","",VLOOKUP($B133,'[2]AA Comparison'!$C$1:$R$65536,15,FALSE))</f>
        <v>0</v>
      </c>
      <c r="Q133" s="49">
        <f>IF(VLOOKUP($B133,'[2]AA Comparison'!$C$1:$R$65536,9)="","",VLOOKUP($B133,'[2]AA Comparison'!$C$1:$R$65536,9,FALSE))</f>
        <v>0</v>
      </c>
      <c r="R133" s="49">
        <f>IF(VLOOKUP($B133,'[2]AA Comparison'!$C$1:$R$65536,16)="","",VLOOKUP($B133,'[2]AA Comparison'!$C$1:$R$65536,16,FALSE))</f>
        <v>0</v>
      </c>
      <c r="S133" s="13">
        <f>VLOOKUP(B133,'[1]BuySell Data'!$A:$E,5,FALSE)</f>
        <v>1E-3</v>
      </c>
      <c r="T133" s="30" t="str">
        <f>VLOOKUP(B133,'[1]Investment Managers'!$A:$B,2,FALSE)</f>
        <v>Dimensional Fund Advisors LP</v>
      </c>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row>
    <row r="134" spans="1:244" s="3" customFormat="1" ht="13" x14ac:dyDescent="0.3">
      <c r="A134" s="192" t="s">
        <v>877</v>
      </c>
      <c r="B134" s="186" t="s">
        <v>842</v>
      </c>
      <c r="C134" s="52" t="s">
        <v>874</v>
      </c>
      <c r="D134" s="50">
        <f>VLOOKUP(B134,'[1]ICR Data'!$A:$E,5,FALSE)</f>
        <v>3.4999999999999996E-3</v>
      </c>
      <c r="E134" s="179">
        <f>IF(VLOOKUP($B134,'[2]AA Comparison'!$C$1:$R$65536,3)="","",VLOOKUP($B134,'[2]AA Comparison'!$C$1:$R$65536,3,FALSE))</f>
        <v>0</v>
      </c>
      <c r="F134" s="179">
        <f>IF(VLOOKUP($B134,'[2]AA Comparison'!$C$1:$R$65536,10)="","",VLOOKUP($B134,'[2]AA Comparison'!$C$1:$R$65536,10,FALSE))</f>
        <v>0</v>
      </c>
      <c r="G134" s="179">
        <f>IF(VLOOKUP($B134,'[2]AA Comparison'!$C$1:$R$65536,4)="","",VLOOKUP($B134,'[2]AA Comparison'!$C$1:$R$65536,4,FALSE))</f>
        <v>0</v>
      </c>
      <c r="H134" s="179">
        <f>IF(VLOOKUP($B134,'[2]AA Comparison'!$C$1:$R$65536,11)="","",VLOOKUP($B134,'[2]AA Comparison'!$C$1:$R$65536,11,FALSE))</f>
        <v>0.25</v>
      </c>
      <c r="I134" s="179">
        <f>IF(VLOOKUP($B134,'[2]AA Comparison'!$C$1:$R$65536,5)="","",VLOOKUP($B134,'[2]AA Comparison'!$C$1:$R$65536,5,FALSE))</f>
        <v>0</v>
      </c>
      <c r="J134" s="179">
        <f>IF(VLOOKUP($B134,'[2]AA Comparison'!$C$1:$R$65536,12)="","",VLOOKUP($B134,'[2]AA Comparison'!$C$1:$R$65536,12,FALSE))</f>
        <v>1</v>
      </c>
      <c r="K134" s="49">
        <f>IF(VLOOKUP($B134,'[2]AA Comparison'!$C$1:$R$65536,6)="","",VLOOKUP($B134,'[2]AA Comparison'!$C$1:$R$65536,6,FALSE))</f>
        <v>0</v>
      </c>
      <c r="L134" s="49">
        <f>IF(VLOOKUP($B134,'[2]AA Comparison'!$C$1:$R$65536,13)="","",VLOOKUP($B134,'[2]AA Comparison'!$C$1:$R$65536,13,FALSE))</f>
        <v>0</v>
      </c>
      <c r="M134" s="49">
        <f>IF(VLOOKUP($B134,'[2]AA Comparison'!$C$1:$R$65536,7)="","",VLOOKUP($B134,'[2]AA Comparison'!$C$1:$R$65536,7,FALSE))</f>
        <v>0</v>
      </c>
      <c r="N134" s="49">
        <f>IF(VLOOKUP($B134,'[2]AA Comparison'!$C$1:$R$65536,14)="","",VLOOKUP($B134,'[2]AA Comparison'!$C$1:$R$65536,14,FALSE))</f>
        <v>0</v>
      </c>
      <c r="O134" s="49">
        <f>IF(VLOOKUP($B134,'[2]AA Comparison'!$C$1:$R$65536,8)="","",VLOOKUP($B134,'[2]AA Comparison'!$C$1:$R$65536,8,FALSE))</f>
        <v>0</v>
      </c>
      <c r="P134" s="49">
        <f>IF(VLOOKUP($B134,'[2]AA Comparison'!$C$1:$R$65536,15)="","",VLOOKUP($B134,'[2]AA Comparison'!$C$1:$R$65536,15,FALSE))</f>
        <v>0</v>
      </c>
      <c r="Q134" s="49">
        <f>IF(VLOOKUP($B134,'[2]AA Comparison'!$C$1:$R$65536,9)="","",VLOOKUP($B134,'[2]AA Comparison'!$C$1:$R$65536,9,FALSE))</f>
        <v>0</v>
      </c>
      <c r="R134" s="49">
        <f>IF(VLOOKUP($B134,'[2]AA Comparison'!$C$1:$R$65536,16)="","",VLOOKUP($B134,'[2]AA Comparison'!$C$1:$R$65536,16,FALSE))</f>
        <v>0</v>
      </c>
      <c r="S134" s="13">
        <f>VLOOKUP(B134,'[1]BuySell Data'!$A:$E,5,FALSE)</f>
        <v>2E-3</v>
      </c>
      <c r="T134" s="30" t="str">
        <f>VLOOKUP(B134,'[1]Investment Managers'!$A:$B,2,FALSE)</f>
        <v>DFA Australia Limited</v>
      </c>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row>
    <row r="135" spans="1:244" s="3" customFormat="1" ht="13" x14ac:dyDescent="0.3">
      <c r="A135" s="190" t="s">
        <v>1440</v>
      </c>
      <c r="B135" s="186" t="s">
        <v>850</v>
      </c>
      <c r="C135" s="52" t="s">
        <v>874</v>
      </c>
      <c r="D135" s="50">
        <f>VLOOKUP(B135,'[1]ICR Data'!$A:$E,5,FALSE)</f>
        <v>2.5000000000000001E-3</v>
      </c>
      <c r="E135" s="179">
        <f>IF(VLOOKUP($B135,'[2]AA Comparison'!$C$1:$R$65536,3)="","",VLOOKUP($B135,'[2]AA Comparison'!$C$1:$R$65536,3,FALSE))</f>
        <v>0</v>
      </c>
      <c r="F135" s="179">
        <f>IF(VLOOKUP($B135,'[2]AA Comparison'!$C$1:$R$65536,10)="","",VLOOKUP($B135,'[2]AA Comparison'!$C$1:$R$65536,10,FALSE))</f>
        <v>1</v>
      </c>
      <c r="G135" s="179">
        <f>IF(VLOOKUP($B135,'[2]AA Comparison'!$C$1:$R$65536,4)="","",VLOOKUP($B135,'[2]AA Comparison'!$C$1:$R$65536,4,FALSE))</f>
        <v>0</v>
      </c>
      <c r="H135" s="179">
        <f>IF(VLOOKUP($B135,'[2]AA Comparison'!$C$1:$R$65536,11)="","",VLOOKUP($B135,'[2]AA Comparison'!$C$1:$R$65536,11,FALSE))</f>
        <v>1</v>
      </c>
      <c r="I135" s="179">
        <f>IF(VLOOKUP($B135,'[2]AA Comparison'!$C$1:$R$65536,5)="","",VLOOKUP($B135,'[2]AA Comparison'!$C$1:$R$65536,5,FALSE))</f>
        <v>0</v>
      </c>
      <c r="J135" s="179">
        <f>IF(VLOOKUP($B135,'[2]AA Comparison'!$C$1:$R$65536,12)="","",VLOOKUP($B135,'[2]AA Comparison'!$C$1:$R$65536,12,FALSE))</f>
        <v>1</v>
      </c>
      <c r="K135" s="49">
        <f>IF(VLOOKUP($B135,'[2]AA Comparison'!$C$1:$R$65536,6)="","",VLOOKUP($B135,'[2]AA Comparison'!$C$1:$R$65536,6,FALSE))</f>
        <v>0</v>
      </c>
      <c r="L135" s="49">
        <f>IF(VLOOKUP($B135,'[2]AA Comparison'!$C$1:$R$65536,13)="","",VLOOKUP($B135,'[2]AA Comparison'!$C$1:$R$65536,13,FALSE))</f>
        <v>0</v>
      </c>
      <c r="M135" s="49">
        <f>IF(VLOOKUP($B135,'[2]AA Comparison'!$C$1:$R$65536,7)="","",VLOOKUP($B135,'[2]AA Comparison'!$C$1:$R$65536,7,FALSE))</f>
        <v>0</v>
      </c>
      <c r="N135" s="49">
        <f>IF(VLOOKUP($B135,'[2]AA Comparison'!$C$1:$R$65536,14)="","",VLOOKUP($B135,'[2]AA Comparison'!$C$1:$R$65536,14,FALSE))</f>
        <v>0</v>
      </c>
      <c r="O135" s="49">
        <f>IF(VLOOKUP($B135,'[2]AA Comparison'!$C$1:$R$65536,8)="","",VLOOKUP($B135,'[2]AA Comparison'!$C$1:$R$65536,8,FALSE))</f>
        <v>0</v>
      </c>
      <c r="P135" s="49">
        <f>IF(VLOOKUP($B135,'[2]AA Comparison'!$C$1:$R$65536,15)="","",VLOOKUP($B135,'[2]AA Comparison'!$C$1:$R$65536,15,FALSE))</f>
        <v>0</v>
      </c>
      <c r="Q135" s="49">
        <f>IF(VLOOKUP($B135,'[2]AA Comparison'!$C$1:$R$65536,9)="","",VLOOKUP($B135,'[2]AA Comparison'!$C$1:$R$65536,9,FALSE))</f>
        <v>0</v>
      </c>
      <c r="R135" s="49">
        <f>IF(VLOOKUP($B135,'[2]AA Comparison'!$C$1:$R$65536,16)="","",VLOOKUP($B135,'[2]AA Comparison'!$C$1:$R$65536,16,FALSE))</f>
        <v>0</v>
      </c>
      <c r="S135" s="13">
        <f>VLOOKUP(B135,'[1]BuySell Data'!$A:$E,5,FALSE)</f>
        <v>1E-3</v>
      </c>
      <c r="T135" s="30" t="str">
        <f>VLOOKUP(B135,'[1]Investment Managers'!$A:$B,2,FALSE)</f>
        <v>Dimensional Fund Advisors LP</v>
      </c>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row>
    <row r="136" spans="1:244" s="3" customFormat="1" ht="13" x14ac:dyDescent="0.3">
      <c r="A136" s="118" t="s">
        <v>169</v>
      </c>
      <c r="B136" s="50" t="s">
        <v>23</v>
      </c>
      <c r="C136" s="52" t="s">
        <v>874</v>
      </c>
      <c r="D136" s="50" t="e">
        <f>VLOOKUP(B136,'[1]ICR Data'!$A:$E,5,FALSE)</f>
        <v>#N/A</v>
      </c>
      <c r="E136" s="179">
        <f>IF(VLOOKUP($B136,'[2]AA Comparison'!$C$1:$R$65536,3)="","",VLOOKUP($B136,'[2]AA Comparison'!$C$1:$R$65536,3,FALSE))</f>
        <v>0</v>
      </c>
      <c r="F136" s="179">
        <f>IF(VLOOKUP($B136,'[2]AA Comparison'!$C$1:$R$65536,10)="","",VLOOKUP($B136,'[2]AA Comparison'!$C$1:$R$65536,10,FALSE))</f>
        <v>0.25</v>
      </c>
      <c r="G136" s="179">
        <f>IF(VLOOKUP($B136,'[2]AA Comparison'!$C$1:$R$65536,4)="","",VLOOKUP($B136,'[2]AA Comparison'!$C$1:$R$65536,4,FALSE))</f>
        <v>0</v>
      </c>
      <c r="H136" s="179">
        <f>IF(VLOOKUP($B136,'[2]AA Comparison'!$C$1:$R$65536,11)="","",VLOOKUP($B136,'[2]AA Comparison'!$C$1:$R$65536,11,FALSE))</f>
        <v>0</v>
      </c>
      <c r="I136" s="179">
        <f>IF(VLOOKUP($B136,'[2]AA Comparison'!$C$1:$R$65536,5)="","",VLOOKUP($B136,'[2]AA Comparison'!$C$1:$R$65536,5,FALSE))</f>
        <v>0.75</v>
      </c>
      <c r="J136" s="179">
        <f>IF(VLOOKUP($B136,'[2]AA Comparison'!$C$1:$R$65536,12)="","",VLOOKUP($B136,'[2]AA Comparison'!$C$1:$R$65536,12,FALSE))</f>
        <v>1</v>
      </c>
      <c r="K136" s="49">
        <f>IF(VLOOKUP($B136,'[2]AA Comparison'!$C$1:$R$65536,6)="","",VLOOKUP($B136,'[2]AA Comparison'!$C$1:$R$65536,6,FALSE))</f>
        <v>0</v>
      </c>
      <c r="L136" s="49">
        <f>IF(VLOOKUP($B136,'[2]AA Comparison'!$C$1:$R$65536,13)="","",VLOOKUP($B136,'[2]AA Comparison'!$C$1:$R$65536,13,FALSE))</f>
        <v>0</v>
      </c>
      <c r="M136" s="49">
        <f>IF(VLOOKUP($B136,'[2]AA Comparison'!$C$1:$R$65536,7)="","",VLOOKUP($B136,'[2]AA Comparison'!$C$1:$R$65536,7,FALSE))</f>
        <v>0</v>
      </c>
      <c r="N136" s="49">
        <f>IF(VLOOKUP($B136,'[2]AA Comparison'!$C$1:$R$65536,14)="","",VLOOKUP($B136,'[2]AA Comparison'!$C$1:$R$65536,14,FALSE))</f>
        <v>0</v>
      </c>
      <c r="O136" s="49">
        <f>IF(VLOOKUP($B136,'[2]AA Comparison'!$C$1:$R$65536,8)="","",VLOOKUP($B136,'[2]AA Comparison'!$C$1:$R$65536,8,FALSE))</f>
        <v>0</v>
      </c>
      <c r="P136" s="49">
        <f>IF(VLOOKUP($B136,'[2]AA Comparison'!$C$1:$R$65536,15)="","",VLOOKUP($B136,'[2]AA Comparison'!$C$1:$R$65536,15,FALSE))</f>
        <v>0</v>
      </c>
      <c r="Q136" s="49">
        <f>IF(VLOOKUP($B136,'[2]AA Comparison'!$C$1:$R$65536,9)="","",VLOOKUP($B136,'[2]AA Comparison'!$C$1:$R$65536,9,FALSE))</f>
        <v>0</v>
      </c>
      <c r="R136" s="49">
        <f>IF(VLOOKUP($B136,'[2]AA Comparison'!$C$1:$R$65536,16)="","",VLOOKUP($B136,'[2]AA Comparison'!$C$1:$R$65536,16,FALSE))</f>
        <v>0</v>
      </c>
      <c r="S136" s="13" t="e">
        <f>VLOOKUP(B136,'[1]BuySell Data'!$A:$E,5,FALSE)</f>
        <v>#N/A</v>
      </c>
      <c r="T136" s="30" t="str">
        <f>VLOOKUP(B136,'[1]Investment Managers'!$A:$B,2,FALSE)</f>
        <v>BlackRock Investment Mgmt (AUS) Ltd</v>
      </c>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row>
    <row r="137" spans="1:244" s="3" customFormat="1" ht="13" x14ac:dyDescent="0.3">
      <c r="A137" s="63" t="s">
        <v>1209</v>
      </c>
      <c r="B137" s="39" t="s">
        <v>1208</v>
      </c>
      <c r="C137" s="52" t="s">
        <v>874</v>
      </c>
      <c r="D137" s="50">
        <f>VLOOKUP(B137,'[1]ICR Data'!$A:$E,5,FALSE)</f>
        <v>8.1000000000000013E-3</v>
      </c>
      <c r="E137" s="179">
        <f>IF(VLOOKUP($B137,'[2]AA Comparison'!$C$1:$R$65536,3)="","",VLOOKUP($B137,'[2]AA Comparison'!$C$1:$R$65536,3,FALSE))</f>
        <v>0</v>
      </c>
      <c r="F137" s="179">
        <f>IF(VLOOKUP($B137,'[2]AA Comparison'!$C$1:$R$65536,10)="","",VLOOKUP($B137,'[2]AA Comparison'!$C$1:$R$65536,10,FALSE))</f>
        <v>0</v>
      </c>
      <c r="G137" s="179">
        <f>IF(VLOOKUP($B137,'[2]AA Comparison'!$C$1:$R$65536,4)="","",VLOOKUP($B137,'[2]AA Comparison'!$C$1:$R$65536,4,FALSE))</f>
        <v>0</v>
      </c>
      <c r="H137" s="179">
        <f>IF(VLOOKUP($B137,'[2]AA Comparison'!$C$1:$R$65536,11)="","",VLOOKUP($B137,'[2]AA Comparison'!$C$1:$R$65536,11,FALSE))</f>
        <v>0</v>
      </c>
      <c r="I137" s="179">
        <f>IF(VLOOKUP($B137,'[2]AA Comparison'!$C$1:$R$65536,5)="","",VLOOKUP($B137,'[2]AA Comparison'!$C$1:$R$65536,5,FALSE))</f>
        <v>0</v>
      </c>
      <c r="J137" s="179">
        <f>IF(VLOOKUP($B137,'[2]AA Comparison'!$C$1:$R$65536,12)="","",VLOOKUP($B137,'[2]AA Comparison'!$C$1:$R$65536,12,FALSE))</f>
        <v>1</v>
      </c>
      <c r="K137" s="49">
        <f>IF(VLOOKUP($B137,'[2]AA Comparison'!$C$1:$R$65536,6)="","",VLOOKUP($B137,'[2]AA Comparison'!$C$1:$R$65536,6,FALSE))</f>
        <v>0</v>
      </c>
      <c r="L137" s="49">
        <f>IF(VLOOKUP($B137,'[2]AA Comparison'!$C$1:$R$65536,13)="","",VLOOKUP($B137,'[2]AA Comparison'!$C$1:$R$65536,13,FALSE))</f>
        <v>0</v>
      </c>
      <c r="M137" s="49">
        <f>IF(VLOOKUP($B137,'[2]AA Comparison'!$C$1:$R$65536,7)="","",VLOOKUP($B137,'[2]AA Comparison'!$C$1:$R$65536,7,FALSE))</f>
        <v>0</v>
      </c>
      <c r="N137" s="49">
        <f>IF(VLOOKUP($B137,'[2]AA Comparison'!$C$1:$R$65536,14)="","",VLOOKUP($B137,'[2]AA Comparison'!$C$1:$R$65536,14,FALSE))</f>
        <v>0</v>
      </c>
      <c r="O137" s="49">
        <f>IF(VLOOKUP($B137,'[2]AA Comparison'!$C$1:$R$65536,8)="","",VLOOKUP($B137,'[2]AA Comparison'!$C$1:$R$65536,8,FALSE))</f>
        <v>0</v>
      </c>
      <c r="P137" s="49">
        <f>IF(VLOOKUP($B137,'[2]AA Comparison'!$C$1:$R$65536,15)="","",VLOOKUP($B137,'[2]AA Comparison'!$C$1:$R$65536,15,FALSE))</f>
        <v>0</v>
      </c>
      <c r="Q137" s="49">
        <f>IF(VLOOKUP($B137,'[2]AA Comparison'!$C$1:$R$65536,9)="","",VLOOKUP($B137,'[2]AA Comparison'!$C$1:$R$65536,9,FALSE))</f>
        <v>0</v>
      </c>
      <c r="R137" s="49">
        <f>IF(VLOOKUP($B137,'[2]AA Comparison'!$C$1:$R$65536,16)="","",VLOOKUP($B137,'[2]AA Comparison'!$C$1:$R$65536,16,FALSE))</f>
        <v>0</v>
      </c>
      <c r="S137" s="13">
        <f>VLOOKUP(B137,'[1]BuySell Data'!$A:$E,5,FALSE)</f>
        <v>0</v>
      </c>
      <c r="T137" s="30" t="str">
        <f>VLOOKUP(B137,'[1]Investment Managers'!$A:$B,2,FALSE)</f>
        <v>Pacific Investment Management Company, LLC</v>
      </c>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row>
    <row r="138" spans="1:244" s="3" customFormat="1" ht="13" x14ac:dyDescent="0.3">
      <c r="A138" s="118" t="s">
        <v>344</v>
      </c>
      <c r="B138" s="52" t="s">
        <v>116</v>
      </c>
      <c r="C138" s="52" t="s">
        <v>874</v>
      </c>
      <c r="D138" s="50">
        <f>VLOOKUP(B138,'[1]ICR Data'!$A:$E,5,FALSE)</f>
        <v>5.6999999999999993E-3</v>
      </c>
      <c r="E138" s="179">
        <f>IF(VLOOKUP($B138,'[2]AA Comparison'!$C$1:$R$65536,3)="","",VLOOKUP($B138,'[2]AA Comparison'!$C$1:$R$65536,3,FALSE))</f>
        <v>0</v>
      </c>
      <c r="F138" s="179">
        <f>IF(VLOOKUP($B138,'[2]AA Comparison'!$C$1:$R$65536,10)="","",VLOOKUP($B138,'[2]AA Comparison'!$C$1:$R$65536,10,FALSE))</f>
        <v>0.1</v>
      </c>
      <c r="G138" s="179">
        <f>IF(VLOOKUP($B138,'[2]AA Comparison'!$C$1:$R$65536,4)="","",VLOOKUP($B138,'[2]AA Comparison'!$C$1:$R$65536,4,FALSE))</f>
        <v>0</v>
      </c>
      <c r="H138" s="179">
        <f>IF(VLOOKUP($B138,'[2]AA Comparison'!$C$1:$R$65536,11)="","",VLOOKUP($B138,'[2]AA Comparison'!$C$1:$R$65536,11,FALSE))</f>
        <v>0.1</v>
      </c>
      <c r="I138" s="179">
        <f>IF(VLOOKUP($B138,'[2]AA Comparison'!$C$1:$R$65536,5)="","",VLOOKUP($B138,'[2]AA Comparison'!$C$1:$R$65536,5,FALSE))</f>
        <v>0.9</v>
      </c>
      <c r="J138" s="179">
        <f>IF(VLOOKUP($B138,'[2]AA Comparison'!$C$1:$R$65536,12)="","",VLOOKUP($B138,'[2]AA Comparison'!$C$1:$R$65536,12,FALSE))</f>
        <v>1</v>
      </c>
      <c r="K138" s="49">
        <f>IF(VLOOKUP($B138,'[2]AA Comparison'!$C$1:$R$65536,6)="","",VLOOKUP($B138,'[2]AA Comparison'!$C$1:$R$65536,6,FALSE))</f>
        <v>0</v>
      </c>
      <c r="L138" s="49">
        <f>IF(VLOOKUP($B138,'[2]AA Comparison'!$C$1:$R$65536,13)="","",VLOOKUP($B138,'[2]AA Comparison'!$C$1:$R$65536,13,FALSE))</f>
        <v>0</v>
      </c>
      <c r="M138" s="49">
        <f>IF(VLOOKUP($B138,'[2]AA Comparison'!$C$1:$R$65536,7)="","",VLOOKUP($B138,'[2]AA Comparison'!$C$1:$R$65536,7,FALSE))</f>
        <v>0</v>
      </c>
      <c r="N138" s="49">
        <f>IF(VLOOKUP($B138,'[2]AA Comparison'!$C$1:$R$65536,14)="","",VLOOKUP($B138,'[2]AA Comparison'!$C$1:$R$65536,14,FALSE))</f>
        <v>0</v>
      </c>
      <c r="O138" s="49">
        <f>IF(VLOOKUP($B138,'[2]AA Comparison'!$C$1:$R$65536,8)="","",VLOOKUP($B138,'[2]AA Comparison'!$C$1:$R$65536,8,FALSE))</f>
        <v>0</v>
      </c>
      <c r="P138" s="49">
        <f>IF(VLOOKUP($B138,'[2]AA Comparison'!$C$1:$R$65536,15)="","",VLOOKUP($B138,'[2]AA Comparison'!$C$1:$R$65536,15,FALSE))</f>
        <v>0</v>
      </c>
      <c r="Q138" s="49">
        <f>IF(VLOOKUP($B138,'[2]AA Comparison'!$C$1:$R$65536,9)="","",VLOOKUP($B138,'[2]AA Comparison'!$C$1:$R$65536,9,FALSE))</f>
        <v>0</v>
      </c>
      <c r="R138" s="49">
        <f>IF(VLOOKUP($B138,'[2]AA Comparison'!$C$1:$R$65536,16)="","",VLOOKUP($B138,'[2]AA Comparison'!$C$1:$R$65536,16,FALSE))</f>
        <v>0</v>
      </c>
      <c r="S138" s="13">
        <f>VLOOKUP(B138,'[1]BuySell Data'!$A:$E,5,FALSE)</f>
        <v>1E-3</v>
      </c>
      <c r="T138" s="30" t="str">
        <f>VLOOKUP(B138,'[1]Investment Managers'!$A:$B,2,FALSE)</f>
        <v>Pacific Investment Management Company, LLC</v>
      </c>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row>
    <row r="139" spans="1:244" s="3" customFormat="1" ht="13" x14ac:dyDescent="0.3">
      <c r="A139" s="118" t="s">
        <v>349</v>
      </c>
      <c r="B139" s="52" t="s">
        <v>350</v>
      </c>
      <c r="C139" s="52" t="s">
        <v>874</v>
      </c>
      <c r="D139" s="50">
        <f>VLOOKUP(B139,'[1]ICR Data'!$A:$E,5,FALSE)</f>
        <v>4.0000000000000001E-3</v>
      </c>
      <c r="E139" s="179">
        <f>IF(VLOOKUP($B139,'[2]AA Comparison'!$C$1:$R$65536,3)="","",VLOOKUP($B139,'[2]AA Comparison'!$C$1:$R$65536,3,FALSE))</f>
        <v>0</v>
      </c>
      <c r="F139" s="179">
        <f>IF(VLOOKUP($B139,'[2]AA Comparison'!$C$1:$R$65536,10)="","",VLOOKUP($B139,'[2]AA Comparison'!$C$1:$R$65536,10,FALSE))</f>
        <v>0.5</v>
      </c>
      <c r="G139" s="179">
        <f>IF(VLOOKUP($B139,'[2]AA Comparison'!$C$1:$R$65536,4)="","",VLOOKUP($B139,'[2]AA Comparison'!$C$1:$R$65536,4,FALSE))</f>
        <v>0</v>
      </c>
      <c r="H139" s="179">
        <f>IF(VLOOKUP($B139,'[2]AA Comparison'!$C$1:$R$65536,11)="","",VLOOKUP($B139,'[2]AA Comparison'!$C$1:$R$65536,11,FALSE))</f>
        <v>0.75</v>
      </c>
      <c r="I139" s="179">
        <f>IF(VLOOKUP($B139,'[2]AA Comparison'!$C$1:$R$65536,5)="","",VLOOKUP($B139,'[2]AA Comparison'!$C$1:$R$65536,5,FALSE))</f>
        <v>0.25</v>
      </c>
      <c r="J139" s="179">
        <f>IF(VLOOKUP($B139,'[2]AA Comparison'!$C$1:$R$65536,12)="","",VLOOKUP($B139,'[2]AA Comparison'!$C$1:$R$65536,12,FALSE))</f>
        <v>1</v>
      </c>
      <c r="K139" s="49">
        <f>IF(VLOOKUP($B139,'[2]AA Comparison'!$C$1:$R$65536,6)="","",VLOOKUP($B139,'[2]AA Comparison'!$C$1:$R$65536,6,FALSE))</f>
        <v>0</v>
      </c>
      <c r="L139" s="49">
        <f>IF(VLOOKUP($B139,'[2]AA Comparison'!$C$1:$R$65536,13)="","",VLOOKUP($B139,'[2]AA Comparison'!$C$1:$R$65536,13,FALSE))</f>
        <v>0</v>
      </c>
      <c r="M139" s="49">
        <f>IF(VLOOKUP($B139,'[2]AA Comparison'!$C$1:$R$65536,7)="","",VLOOKUP($B139,'[2]AA Comparison'!$C$1:$R$65536,7,FALSE))</f>
        <v>0</v>
      </c>
      <c r="N139" s="49">
        <f>IF(VLOOKUP($B139,'[2]AA Comparison'!$C$1:$R$65536,14)="","",VLOOKUP($B139,'[2]AA Comparison'!$C$1:$R$65536,14,FALSE))</f>
        <v>0</v>
      </c>
      <c r="O139" s="49">
        <f>IF(VLOOKUP($B139,'[2]AA Comparison'!$C$1:$R$65536,8)="","",VLOOKUP($B139,'[2]AA Comparison'!$C$1:$R$65536,8,FALSE))</f>
        <v>0</v>
      </c>
      <c r="P139" s="49">
        <f>IF(VLOOKUP($B139,'[2]AA Comparison'!$C$1:$R$65536,15)="","",VLOOKUP($B139,'[2]AA Comparison'!$C$1:$R$65536,15,FALSE))</f>
        <v>0</v>
      </c>
      <c r="Q139" s="49">
        <f>IF(VLOOKUP($B139,'[2]AA Comparison'!$C$1:$R$65536,9)="","",VLOOKUP($B139,'[2]AA Comparison'!$C$1:$R$65536,9,FALSE))</f>
        <v>0</v>
      </c>
      <c r="R139" s="49">
        <f>IF(VLOOKUP($B139,'[2]AA Comparison'!$C$1:$R$65536,16)="","",VLOOKUP($B139,'[2]AA Comparison'!$C$1:$R$65536,16,FALSE))</f>
        <v>0</v>
      </c>
      <c r="S139" s="13">
        <f>VLOOKUP(B139,'[1]BuySell Data'!$A:$E,5,FALSE)</f>
        <v>4.0000000000000001E-3</v>
      </c>
      <c r="T139" s="30" t="str">
        <f>VLOOKUP(B139,'[1]Investment Managers'!$A:$B,2,FALSE)</f>
        <v>T. Rowe Price</v>
      </c>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row>
    <row r="140" spans="1:244" s="3" customFormat="1" ht="13" x14ac:dyDescent="0.3">
      <c r="A140" s="118" t="s">
        <v>43</v>
      </c>
      <c r="B140" s="39" t="s">
        <v>44</v>
      </c>
      <c r="C140" s="52" t="s">
        <v>874</v>
      </c>
      <c r="D140" s="50">
        <f>VLOOKUP(B140,'[1]ICR Data'!$A:$E,5,FALSE)</f>
        <v>2.5999999999999999E-3</v>
      </c>
      <c r="E140" s="179">
        <f>IF(VLOOKUP($B140,'[2]AA Comparison'!$C$1:$R$65536,3)="","",VLOOKUP($B140,'[2]AA Comparison'!$C$1:$R$65536,3,FALSE))</f>
        <v>0</v>
      </c>
      <c r="F140" s="179">
        <f>IF(VLOOKUP($B140,'[2]AA Comparison'!$C$1:$R$65536,10)="","",VLOOKUP($B140,'[2]AA Comparison'!$C$1:$R$65536,10,FALSE))</f>
        <v>0</v>
      </c>
      <c r="G140" s="179">
        <f>IF(VLOOKUP($B140,'[2]AA Comparison'!$C$1:$R$65536,4)="","",VLOOKUP($B140,'[2]AA Comparison'!$C$1:$R$65536,4,FALSE))</f>
        <v>0</v>
      </c>
      <c r="H140" s="179">
        <f>IF(VLOOKUP($B140,'[2]AA Comparison'!$C$1:$R$65536,11)="","",VLOOKUP($B140,'[2]AA Comparison'!$C$1:$R$65536,11,FALSE))</f>
        <v>0</v>
      </c>
      <c r="I140" s="179">
        <f>IF(VLOOKUP($B140,'[2]AA Comparison'!$C$1:$R$65536,5)="","",VLOOKUP($B140,'[2]AA Comparison'!$C$1:$R$65536,5,FALSE))</f>
        <v>1</v>
      </c>
      <c r="J140" s="179">
        <f>IF(VLOOKUP($B140,'[2]AA Comparison'!$C$1:$R$65536,12)="","",VLOOKUP($B140,'[2]AA Comparison'!$C$1:$R$65536,12,FALSE))</f>
        <v>1</v>
      </c>
      <c r="K140" s="49">
        <f>IF(VLOOKUP($B140,'[2]AA Comparison'!$C$1:$R$65536,6)="","",VLOOKUP($B140,'[2]AA Comparison'!$C$1:$R$65536,6,FALSE))</f>
        <v>0</v>
      </c>
      <c r="L140" s="49">
        <f>IF(VLOOKUP($B140,'[2]AA Comparison'!$C$1:$R$65536,13)="","",VLOOKUP($B140,'[2]AA Comparison'!$C$1:$R$65536,13,FALSE))</f>
        <v>0</v>
      </c>
      <c r="M140" s="49">
        <f>IF(VLOOKUP($B140,'[2]AA Comparison'!$C$1:$R$65536,7)="","",VLOOKUP($B140,'[2]AA Comparison'!$C$1:$R$65536,7,FALSE))</f>
        <v>0</v>
      </c>
      <c r="N140" s="49">
        <f>IF(VLOOKUP($B140,'[2]AA Comparison'!$C$1:$R$65536,14)="","",VLOOKUP($B140,'[2]AA Comparison'!$C$1:$R$65536,14,FALSE))</f>
        <v>0</v>
      </c>
      <c r="O140" s="49">
        <f>IF(VLOOKUP($B140,'[2]AA Comparison'!$C$1:$R$65536,8)="","",VLOOKUP($B140,'[2]AA Comparison'!$C$1:$R$65536,8,FALSE))</f>
        <v>0</v>
      </c>
      <c r="P140" s="49">
        <f>IF(VLOOKUP($B140,'[2]AA Comparison'!$C$1:$R$65536,15)="","",VLOOKUP($B140,'[2]AA Comparison'!$C$1:$R$65536,15,FALSE))</f>
        <v>0</v>
      </c>
      <c r="Q140" s="49">
        <f>IF(VLOOKUP($B140,'[2]AA Comparison'!$C$1:$R$65536,9)="","",VLOOKUP($B140,'[2]AA Comparison'!$C$1:$R$65536,9,FALSE))</f>
        <v>0</v>
      </c>
      <c r="R140" s="49">
        <f>IF(VLOOKUP($B140,'[2]AA Comparison'!$C$1:$R$65536,16)="","",VLOOKUP($B140,'[2]AA Comparison'!$C$1:$R$65536,16,FALSE))</f>
        <v>0</v>
      </c>
      <c r="S140" s="13">
        <f>VLOOKUP(B140,'[1]BuySell Data'!$A:$E,5,FALSE)</f>
        <v>1.6000000000000001E-3</v>
      </c>
      <c r="T140" s="30" t="str">
        <f>VLOOKUP(B140,'[1]Investment Managers'!$A:$B,2,FALSE)</f>
        <v>Vanguard Investments Australia Ltd</v>
      </c>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row>
    <row r="141" spans="1:244" s="3" customFormat="1" ht="13" x14ac:dyDescent="0.3">
      <c r="A141" s="38"/>
      <c r="B141" s="39"/>
      <c r="C141" s="39"/>
      <c r="D141" s="50"/>
      <c r="E141" s="179"/>
      <c r="F141" s="179"/>
      <c r="G141" s="179"/>
      <c r="H141" s="179"/>
      <c r="I141" s="179"/>
      <c r="J141" s="179"/>
      <c r="K141" s="49"/>
      <c r="L141" s="49"/>
      <c r="M141" s="49"/>
      <c r="N141" s="49"/>
      <c r="O141" s="49"/>
      <c r="P141" s="49"/>
      <c r="Q141" s="49"/>
      <c r="R141" s="49"/>
      <c r="S141" s="13"/>
      <c r="T141" s="37"/>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row>
    <row r="142" spans="1:244" s="3" customFormat="1" ht="13" x14ac:dyDescent="0.3">
      <c r="A142" s="92"/>
      <c r="B142" s="92" t="s">
        <v>830</v>
      </c>
      <c r="C142" s="92"/>
      <c r="D142" s="18" t="e">
        <f>MIN(D133:D140)</f>
        <v>#N/A</v>
      </c>
      <c r="E142" s="183">
        <f>MIN(E133:E140)</f>
        <v>0</v>
      </c>
      <c r="F142" s="183"/>
      <c r="G142" s="183">
        <f>MIN(G133:G140)</f>
        <v>0</v>
      </c>
      <c r="H142" s="183"/>
      <c r="I142" s="183">
        <f>MIN(I133:I140)</f>
        <v>0</v>
      </c>
      <c r="J142" s="183"/>
      <c r="K142" s="48">
        <f>MIN(K133:K140)</f>
        <v>0</v>
      </c>
      <c r="L142" s="48"/>
      <c r="M142" s="48">
        <f>MIN(M133:M140)</f>
        <v>0</v>
      </c>
      <c r="N142" s="48"/>
      <c r="O142" s="48">
        <f>MIN(O133:O140)</f>
        <v>0</v>
      </c>
      <c r="P142" s="48"/>
      <c r="Q142" s="48">
        <f>MIN(Q133:Q140)</f>
        <v>0</v>
      </c>
      <c r="R142" s="48"/>
      <c r="S142" s="6" t="e">
        <f>MIN(S133:S140)</f>
        <v>#N/A</v>
      </c>
      <c r="T142" s="37"/>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row>
    <row r="143" spans="1:244" s="3" customFormat="1" ht="13" x14ac:dyDescent="0.3">
      <c r="A143" s="92"/>
      <c r="B143" s="92" t="s">
        <v>831</v>
      </c>
      <c r="C143" s="92"/>
      <c r="D143" s="18" t="e">
        <f>MAX(D133:D140)</f>
        <v>#N/A</v>
      </c>
      <c r="E143" s="183"/>
      <c r="F143" s="183">
        <f>MAX(F133:F140)</f>
        <v>1</v>
      </c>
      <c r="G143" s="183"/>
      <c r="H143" s="183">
        <f>MAX(H133:H140)</f>
        <v>1</v>
      </c>
      <c r="I143" s="183"/>
      <c r="J143" s="183">
        <f>MAX(J133:J140)</f>
        <v>1</v>
      </c>
      <c r="K143" s="48"/>
      <c r="L143" s="48">
        <f>MAX(L133:L140)</f>
        <v>0</v>
      </c>
      <c r="M143" s="48"/>
      <c r="N143" s="48">
        <f>MAX(N133:N140)</f>
        <v>0</v>
      </c>
      <c r="O143" s="48"/>
      <c r="P143" s="48">
        <f>MAX(P133:P140)</f>
        <v>0</v>
      </c>
      <c r="Q143" s="48"/>
      <c r="R143" s="48">
        <f>MAX(R133:R140)</f>
        <v>0</v>
      </c>
      <c r="S143" s="6" t="e">
        <f>MAX(S133:S140)</f>
        <v>#N/A</v>
      </c>
      <c r="T143" s="37"/>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row>
    <row r="144" spans="1:244" s="3" customFormat="1" ht="13" x14ac:dyDescent="0.3">
      <c r="A144" s="184" t="s">
        <v>207</v>
      </c>
      <c r="B144" s="39"/>
      <c r="C144" s="39"/>
      <c r="D144" s="189"/>
      <c r="E144" s="179"/>
      <c r="F144" s="179"/>
      <c r="G144" s="179"/>
      <c r="H144" s="179"/>
      <c r="I144" s="179"/>
      <c r="J144" s="179"/>
      <c r="K144" s="49"/>
      <c r="L144" s="49"/>
      <c r="M144" s="49"/>
      <c r="N144" s="49"/>
      <c r="O144" s="49"/>
      <c r="P144" s="49"/>
      <c r="Q144" s="49"/>
      <c r="R144" s="49"/>
      <c r="S144" s="13"/>
      <c r="T144" s="37"/>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row>
    <row r="145" spans="1:244" s="3" customFormat="1" ht="13" x14ac:dyDescent="0.3">
      <c r="A145" s="118" t="s">
        <v>1472</v>
      </c>
      <c r="B145" s="39" t="s">
        <v>1467</v>
      </c>
      <c r="C145" s="61" t="s">
        <v>874</v>
      </c>
      <c r="D145" s="50">
        <f>VLOOKUP(B145,'[1]ICR Data'!$A:$E,5,FALSE)</f>
        <v>5.0000000000000001E-3</v>
      </c>
      <c r="E145" s="179" t="e">
        <f>IF(VLOOKUP($B145,'[2]AA Comparison'!$C$1:$R$65536,3)="","",VLOOKUP($B145,'[2]AA Comparison'!$C$1:$R$65536,3,FALSE))</f>
        <v>#N/A</v>
      </c>
      <c r="F145" s="179" t="e">
        <f>IF(VLOOKUP($B145,'[2]AA Comparison'!$C$1:$R$65536,10)="","",VLOOKUP($B145,'[2]AA Comparison'!$C$1:$R$65536,10,FALSE))</f>
        <v>#N/A</v>
      </c>
      <c r="G145" s="179" t="e">
        <f>IF(VLOOKUP($B145,'[2]AA Comparison'!$C$1:$R$65536,4)="","",VLOOKUP($B145,'[2]AA Comparison'!$C$1:$R$65536,4,FALSE))</f>
        <v>#N/A</v>
      </c>
      <c r="H145" s="179" t="e">
        <f>IF(VLOOKUP($B145,'[2]AA Comparison'!$C$1:$R$65536,11)="","",VLOOKUP($B145,'[2]AA Comparison'!$C$1:$R$65536,11,FALSE))</f>
        <v>#N/A</v>
      </c>
      <c r="I145" s="179" t="e">
        <f>IF(VLOOKUP($B145,'[2]AA Comparison'!$C$1:$R$65536,5)="","",VLOOKUP($B145,'[2]AA Comparison'!$C$1:$R$65536,5,FALSE))</f>
        <v>#N/A</v>
      </c>
      <c r="J145" s="179" t="e">
        <f>IF(VLOOKUP($B145,'[2]AA Comparison'!$C$1:$R$65536,12)="","",VLOOKUP($B145,'[2]AA Comparison'!$C$1:$R$65536,12,FALSE))</f>
        <v>#N/A</v>
      </c>
      <c r="K145" s="49" t="e">
        <f>IF(VLOOKUP($B145,'[2]AA Comparison'!$C$1:$R$65536,6)="","",VLOOKUP($B145,'[2]AA Comparison'!$C$1:$R$65536,6,FALSE))</f>
        <v>#N/A</v>
      </c>
      <c r="L145" s="49" t="e">
        <f>IF(VLOOKUP($B145,'[2]AA Comparison'!$C$1:$R$65536,13)="","",VLOOKUP($B145,'[2]AA Comparison'!$C$1:$R$65536,13,FALSE))</f>
        <v>#N/A</v>
      </c>
      <c r="M145" s="49" t="e">
        <f>IF(VLOOKUP($B145,'[2]AA Comparison'!$C$1:$R$65536,7)="","",VLOOKUP($B145,'[2]AA Comparison'!$C$1:$R$65536,7,FALSE))</f>
        <v>#N/A</v>
      </c>
      <c r="N145" s="49" t="e">
        <f>IF(VLOOKUP($B145,'[2]AA Comparison'!$C$1:$R$65536,14)="","",VLOOKUP($B145,'[2]AA Comparison'!$C$1:$R$65536,14,FALSE))</f>
        <v>#N/A</v>
      </c>
      <c r="O145" s="49" t="e">
        <f>IF(VLOOKUP($B145,'[2]AA Comparison'!$C$1:$R$65536,8)="","",VLOOKUP($B145,'[2]AA Comparison'!$C$1:$R$65536,8,FALSE))</f>
        <v>#N/A</v>
      </c>
      <c r="P145" s="49" t="e">
        <f>IF(VLOOKUP($B145,'[2]AA Comparison'!$C$1:$R$65536,15)="","",VLOOKUP($B145,'[2]AA Comparison'!$C$1:$R$65536,15,FALSE))</f>
        <v>#N/A</v>
      </c>
      <c r="Q145" s="49" t="e">
        <f>IF(VLOOKUP($B145,'[2]AA Comparison'!$C$1:$R$65536,9)="","",VLOOKUP($B145,'[2]AA Comparison'!$C$1:$R$65536,9,FALSE))</f>
        <v>#N/A</v>
      </c>
      <c r="R145" s="49" t="e">
        <f>IF(VLOOKUP($B145,'[2]AA Comparison'!$C$1:$R$65536,16)="","",VLOOKUP($B145,'[2]AA Comparison'!$C$1:$R$65536,16,FALSE))</f>
        <v>#N/A</v>
      </c>
      <c r="S145" s="13">
        <f>VLOOKUP(B145,'[1]BuySell Data'!$A:$E,5,FALSE)</f>
        <v>0</v>
      </c>
      <c r="T145" s="30" t="str">
        <f>VLOOKUP(B145,'[1]Investment Managers'!$A:$B,2,FALSE)</f>
        <v>Franklin Templeton Investments Aus Ltd</v>
      </c>
    </row>
    <row r="146" spans="1:244" s="3" customFormat="1" ht="13" x14ac:dyDescent="0.3">
      <c r="A146" s="118" t="s">
        <v>1329</v>
      </c>
      <c r="B146" s="39" t="s">
        <v>1306</v>
      </c>
      <c r="C146" s="61" t="s">
        <v>874</v>
      </c>
      <c r="D146" s="50">
        <f>VLOOKUP(B146,'[1]ICR Data'!$A:$E,5,FALSE)</f>
        <v>6.0000000000000001E-3</v>
      </c>
      <c r="E146" s="179">
        <f>IF(VLOOKUP($B146,'[2]AA Comparison'!$C$1:$R$65536,3)="","",VLOOKUP($B146,'[2]AA Comparison'!$C$1:$R$65536,3,FALSE))</f>
        <v>0</v>
      </c>
      <c r="F146" s="179">
        <f>IF(VLOOKUP($B146,'[2]AA Comparison'!$C$1:$R$65536,10)="","",VLOOKUP($B146,'[2]AA Comparison'!$C$1:$R$65536,10,FALSE))</f>
        <v>0.25</v>
      </c>
      <c r="G146" s="179">
        <f>IF(VLOOKUP($B146,'[2]AA Comparison'!$C$1:$R$65536,4)="","",VLOOKUP($B146,'[2]AA Comparison'!$C$1:$R$65536,4,FALSE))</f>
        <v>0.25</v>
      </c>
      <c r="H146" s="179">
        <f>IF(VLOOKUP($B146,'[2]AA Comparison'!$C$1:$R$65536,11)="","",VLOOKUP($B146,'[2]AA Comparison'!$C$1:$R$65536,11,FALSE))</f>
        <v>0.75</v>
      </c>
      <c r="I146" s="179">
        <f>IF(VLOOKUP($B146,'[2]AA Comparison'!$C$1:$R$65536,5)="","",VLOOKUP($B146,'[2]AA Comparison'!$C$1:$R$65536,5,FALSE))</f>
        <v>0.25</v>
      </c>
      <c r="J146" s="179">
        <f>IF(VLOOKUP($B146,'[2]AA Comparison'!$C$1:$R$65536,12)="","",VLOOKUP($B146,'[2]AA Comparison'!$C$1:$R$65536,12,FALSE))</f>
        <v>0.75</v>
      </c>
      <c r="K146" s="49">
        <f>IF(VLOOKUP($B146,'[2]AA Comparison'!$C$1:$R$65536,6)="","",VLOOKUP($B146,'[2]AA Comparison'!$C$1:$R$65536,6,FALSE))</f>
        <v>0</v>
      </c>
      <c r="L146" s="49">
        <f>IF(VLOOKUP($B146,'[2]AA Comparison'!$C$1:$R$65536,13)="","",VLOOKUP($B146,'[2]AA Comparison'!$C$1:$R$65536,13,FALSE))</f>
        <v>0</v>
      </c>
      <c r="M146" s="49">
        <f>IF(VLOOKUP($B146,'[2]AA Comparison'!$C$1:$R$65536,7)="","",VLOOKUP($B146,'[2]AA Comparison'!$C$1:$R$65536,7,FALSE))</f>
        <v>0</v>
      </c>
      <c r="N146" s="49">
        <f>IF(VLOOKUP($B146,'[2]AA Comparison'!$C$1:$R$65536,14)="","",VLOOKUP($B146,'[2]AA Comparison'!$C$1:$R$65536,14,FALSE))</f>
        <v>0</v>
      </c>
      <c r="O146" s="49">
        <f>IF(VLOOKUP($B146,'[2]AA Comparison'!$C$1:$R$65536,8)="","",VLOOKUP($B146,'[2]AA Comparison'!$C$1:$R$65536,8,FALSE))</f>
        <v>0</v>
      </c>
      <c r="P146" s="49">
        <f>IF(VLOOKUP($B146,'[2]AA Comparison'!$C$1:$R$65536,15)="","",VLOOKUP($B146,'[2]AA Comparison'!$C$1:$R$65536,15,FALSE))</f>
        <v>0</v>
      </c>
      <c r="Q146" s="49">
        <f>IF(VLOOKUP($B146,'[2]AA Comparison'!$C$1:$R$65536,9)="","",VLOOKUP($B146,'[2]AA Comparison'!$C$1:$R$65536,9,FALSE))</f>
        <v>0</v>
      </c>
      <c r="R146" s="49">
        <f>IF(VLOOKUP($B146,'[2]AA Comparison'!$C$1:$R$65536,16)="","",VLOOKUP($B146,'[2]AA Comparison'!$C$1:$R$65536,16,FALSE))</f>
        <v>0</v>
      </c>
      <c r="S146" s="13">
        <f>VLOOKUP(B146,'[1]BuySell Data'!$A:$E,5,FALSE)</f>
        <v>1.2999999999999999E-3</v>
      </c>
      <c r="T146" s="30" t="str">
        <f>VLOOKUP(B146,'[1]Investment Managers'!$A:$B,2,FALSE)</f>
        <v>IOOF Investment Management Limited</v>
      </c>
    </row>
    <row r="147" spans="1:244" s="3" customFormat="1" ht="13" x14ac:dyDescent="0.3">
      <c r="A147" s="118" t="s">
        <v>957</v>
      </c>
      <c r="B147" s="39" t="s">
        <v>113</v>
      </c>
      <c r="C147" s="52" t="s">
        <v>874</v>
      </c>
      <c r="D147" s="50">
        <f>VLOOKUP(B147,'[1]ICR Data'!$A:$E,5,FALSE)</f>
        <v>6.1999999999999998E-3</v>
      </c>
      <c r="E147" s="179">
        <f>IF(VLOOKUP($B147,'[2]AA Comparison'!$C$1:$R$65536,3)="","",VLOOKUP($B147,'[2]AA Comparison'!$C$1:$R$65536,3,FALSE))</f>
        <v>0</v>
      </c>
      <c r="F147" s="179">
        <f>IF(VLOOKUP($B147,'[2]AA Comparison'!$C$1:$R$65536,10)="","",VLOOKUP($B147,'[2]AA Comparison'!$C$1:$R$65536,10,FALSE))</f>
        <v>0</v>
      </c>
      <c r="G147" s="179">
        <f>IF(VLOOKUP($B147,'[2]AA Comparison'!$C$1:$R$65536,4)="","",VLOOKUP($B147,'[2]AA Comparison'!$C$1:$R$65536,4,FALSE))</f>
        <v>0.2</v>
      </c>
      <c r="H147" s="179">
        <f>IF(VLOOKUP($B147,'[2]AA Comparison'!$C$1:$R$65536,11)="","",VLOOKUP($B147,'[2]AA Comparison'!$C$1:$R$65536,11,FALSE))</f>
        <v>1</v>
      </c>
      <c r="I147" s="179">
        <f>IF(VLOOKUP($B147,'[2]AA Comparison'!$C$1:$R$65536,5)="","",VLOOKUP($B147,'[2]AA Comparison'!$C$1:$R$65536,5,FALSE))</f>
        <v>0.5</v>
      </c>
      <c r="J147" s="179">
        <f>IF(VLOOKUP($B147,'[2]AA Comparison'!$C$1:$R$65536,12)="","",VLOOKUP($B147,'[2]AA Comparison'!$C$1:$R$65536,12,FALSE))</f>
        <v>1</v>
      </c>
      <c r="K147" s="49">
        <f>IF(VLOOKUP($B147,'[2]AA Comparison'!$C$1:$R$65536,6)="","",VLOOKUP($B147,'[2]AA Comparison'!$C$1:$R$65536,6,FALSE))</f>
        <v>0</v>
      </c>
      <c r="L147" s="49">
        <f>IF(VLOOKUP($B147,'[2]AA Comparison'!$C$1:$R$65536,13)="","",VLOOKUP($B147,'[2]AA Comparison'!$C$1:$R$65536,13,FALSE))</f>
        <v>0</v>
      </c>
      <c r="M147" s="49">
        <f>IF(VLOOKUP($B147,'[2]AA Comparison'!$C$1:$R$65536,7)="","",VLOOKUP($B147,'[2]AA Comparison'!$C$1:$R$65536,7,FALSE))</f>
        <v>0</v>
      </c>
      <c r="N147" s="49">
        <f>IF(VLOOKUP($B147,'[2]AA Comparison'!$C$1:$R$65536,14)="","",VLOOKUP($B147,'[2]AA Comparison'!$C$1:$R$65536,14,FALSE))</f>
        <v>0</v>
      </c>
      <c r="O147" s="49">
        <f>IF(VLOOKUP($B147,'[2]AA Comparison'!$C$1:$R$65536,8)="","",VLOOKUP($B147,'[2]AA Comparison'!$C$1:$R$65536,8,FALSE))</f>
        <v>0</v>
      </c>
      <c r="P147" s="49">
        <f>IF(VLOOKUP($B147,'[2]AA Comparison'!$C$1:$R$65536,15)="","",VLOOKUP($B147,'[2]AA Comparison'!$C$1:$R$65536,15,FALSE))</f>
        <v>0</v>
      </c>
      <c r="Q147" s="49">
        <f>IF(VLOOKUP($B147,'[2]AA Comparison'!$C$1:$R$65536,9)="","",VLOOKUP($B147,'[2]AA Comparison'!$C$1:$R$65536,9,FALSE))</f>
        <v>0</v>
      </c>
      <c r="R147" s="49">
        <f>IF(VLOOKUP($B147,'[2]AA Comparison'!$C$1:$R$65536,16)="","",VLOOKUP($B147,'[2]AA Comparison'!$C$1:$R$65536,16,FALSE))</f>
        <v>0</v>
      </c>
      <c r="S147" s="13">
        <f>VLOOKUP(B147,'[1]BuySell Data'!$A:$E,5,FALSE)</f>
        <v>2.7000000000000001E-3</v>
      </c>
      <c r="T147" s="30" t="str">
        <f>VLOOKUP(B147,'[1]Investment Managers'!$A:$B,2,FALSE)</f>
        <v>Macquarie Investment Management Aus Ltd.</v>
      </c>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row>
    <row r="148" spans="1:244" s="3" customFormat="1" ht="13" x14ac:dyDescent="0.3">
      <c r="A148" s="180" t="s">
        <v>312</v>
      </c>
      <c r="B148" s="39" t="s">
        <v>295</v>
      </c>
      <c r="C148" s="52" t="s">
        <v>874</v>
      </c>
      <c r="D148" s="50">
        <f>VLOOKUP(B148,'[1]ICR Data'!$A:$E,5,FALSE)</f>
        <v>5.0000000000000001E-3</v>
      </c>
      <c r="E148" s="179">
        <f>IF(VLOOKUP($B148,'[2]AA Comparison'!$C$1:$R$65536,3)="","",VLOOKUP($B148,'[2]AA Comparison'!$C$1:$R$65536,3,FALSE))</f>
        <v>0</v>
      </c>
      <c r="F148" s="179">
        <f>IF(VLOOKUP($B148,'[2]AA Comparison'!$C$1:$R$65536,10)="","",VLOOKUP($B148,'[2]AA Comparison'!$C$1:$R$65536,10,FALSE))</f>
        <v>0.9</v>
      </c>
      <c r="G148" s="179">
        <f>IF(VLOOKUP($B148,'[2]AA Comparison'!$C$1:$R$65536,4)="","",VLOOKUP($B148,'[2]AA Comparison'!$C$1:$R$65536,4,FALSE))</f>
        <v>0</v>
      </c>
      <c r="H148" s="179">
        <f>IF(VLOOKUP($B148,'[2]AA Comparison'!$C$1:$R$65536,11)="","",VLOOKUP($B148,'[2]AA Comparison'!$C$1:$R$65536,11,FALSE))</f>
        <v>0.9</v>
      </c>
      <c r="I148" s="179">
        <f>IF(VLOOKUP($B148,'[2]AA Comparison'!$C$1:$R$65536,5)="","",VLOOKUP($B148,'[2]AA Comparison'!$C$1:$R$65536,5,FALSE))</f>
        <v>0</v>
      </c>
      <c r="J148" s="179">
        <f>IF(VLOOKUP($B148,'[2]AA Comparison'!$C$1:$R$65536,12)="","",VLOOKUP($B148,'[2]AA Comparison'!$C$1:$R$65536,12,FALSE))</f>
        <v>0.9</v>
      </c>
      <c r="K148" s="49">
        <f>IF(VLOOKUP($B148,'[2]AA Comparison'!$C$1:$R$65536,6)="","",VLOOKUP($B148,'[2]AA Comparison'!$C$1:$R$65536,6,FALSE))</f>
        <v>0</v>
      </c>
      <c r="L148" s="49">
        <f>IF(VLOOKUP($B148,'[2]AA Comparison'!$C$1:$R$65536,13)="","",VLOOKUP($B148,'[2]AA Comparison'!$C$1:$R$65536,13,FALSE))</f>
        <v>0</v>
      </c>
      <c r="M148" s="49">
        <f>IF(VLOOKUP($B148,'[2]AA Comparison'!$C$1:$R$65536,7)="","",VLOOKUP($B148,'[2]AA Comparison'!$C$1:$R$65536,7,FALSE))</f>
        <v>0</v>
      </c>
      <c r="N148" s="49">
        <f>IF(VLOOKUP($B148,'[2]AA Comparison'!$C$1:$R$65536,14)="","",VLOOKUP($B148,'[2]AA Comparison'!$C$1:$R$65536,14,FALSE))</f>
        <v>0</v>
      </c>
      <c r="O148" s="49">
        <f>IF(VLOOKUP($B148,'[2]AA Comparison'!$C$1:$R$65536,8)="","",VLOOKUP($B148,'[2]AA Comparison'!$C$1:$R$65536,8,FALSE))</f>
        <v>0</v>
      </c>
      <c r="P148" s="49">
        <f>IF(VLOOKUP($B148,'[2]AA Comparison'!$C$1:$R$65536,15)="","",VLOOKUP($B148,'[2]AA Comparison'!$C$1:$R$65536,15,FALSE))</f>
        <v>0</v>
      </c>
      <c r="Q148" s="49">
        <f>IF(VLOOKUP($B148,'[2]AA Comparison'!$C$1:$R$65536,9)="","",VLOOKUP($B148,'[2]AA Comparison'!$C$1:$R$65536,9,FALSE))</f>
        <v>0</v>
      </c>
      <c r="R148" s="49">
        <f>IF(VLOOKUP($B148,'[2]AA Comparison'!$C$1:$R$65536,16)="","",VLOOKUP($B148,'[2]AA Comparison'!$C$1:$R$65536,16,FALSE))</f>
        <v>0</v>
      </c>
      <c r="S148" s="13">
        <f>VLOOKUP(B148,'[1]BuySell Data'!$A:$E,5,FALSE)</f>
        <v>8.0000000000000004E-4</v>
      </c>
      <c r="T148" s="30" t="str">
        <f>VLOOKUP(B148,'[1]Investment Managers'!$A:$B,2,FALSE)</f>
        <v>Pacific Investment Management Company, LLC</v>
      </c>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row>
    <row r="149" spans="1:244" s="3" customFormat="1" ht="13" x14ac:dyDescent="0.3">
      <c r="A149" s="118" t="s">
        <v>191</v>
      </c>
      <c r="B149" s="50" t="s">
        <v>190</v>
      </c>
      <c r="C149" s="52" t="s">
        <v>874</v>
      </c>
      <c r="D149" s="50">
        <f>VLOOKUP(B149,'[1]ICR Data'!$A:$E,5,FALSE)</f>
        <v>8.6999999999999994E-3</v>
      </c>
      <c r="E149" s="179">
        <f>IF(VLOOKUP($B149,'[2]AA Comparison'!$C$1:$R$65536,3)="","",VLOOKUP($B149,'[2]AA Comparison'!$C$1:$R$65536,3,FALSE))</f>
        <v>0.75</v>
      </c>
      <c r="F149" s="179">
        <f>IF(VLOOKUP($B149,'[2]AA Comparison'!$C$1:$R$65536,10)="","",VLOOKUP($B149,'[2]AA Comparison'!$C$1:$R$65536,10,FALSE))</f>
        <v>1</v>
      </c>
      <c r="G149" s="179">
        <f>IF(VLOOKUP($B149,'[2]AA Comparison'!$C$1:$R$65536,4)="","",VLOOKUP($B149,'[2]AA Comparison'!$C$1:$R$65536,4,FALSE))</f>
        <v>0</v>
      </c>
      <c r="H149" s="179">
        <f>IF(VLOOKUP($B149,'[2]AA Comparison'!$C$1:$R$65536,11)="","",VLOOKUP($B149,'[2]AA Comparison'!$C$1:$R$65536,11,FALSE))</f>
        <v>1</v>
      </c>
      <c r="I149" s="179">
        <f>IF(VLOOKUP($B149,'[2]AA Comparison'!$C$1:$R$65536,5)="","",VLOOKUP($B149,'[2]AA Comparison'!$C$1:$R$65536,5,FALSE))</f>
        <v>0</v>
      </c>
      <c r="J149" s="179">
        <f>IF(VLOOKUP($B149,'[2]AA Comparison'!$C$1:$R$65536,12)="","",VLOOKUP($B149,'[2]AA Comparison'!$C$1:$R$65536,12,FALSE))</f>
        <v>1</v>
      </c>
      <c r="K149" s="49">
        <f>IF(VLOOKUP($B149,'[2]AA Comparison'!$C$1:$R$65536,6)="","",VLOOKUP($B149,'[2]AA Comparison'!$C$1:$R$65536,6,FALSE))</f>
        <v>0</v>
      </c>
      <c r="L149" s="49">
        <f>IF(VLOOKUP($B149,'[2]AA Comparison'!$C$1:$R$65536,13)="","",VLOOKUP($B149,'[2]AA Comparison'!$C$1:$R$65536,13,FALSE))</f>
        <v>0</v>
      </c>
      <c r="M149" s="49">
        <f>IF(VLOOKUP($B149,'[2]AA Comparison'!$C$1:$R$65536,7)="","",VLOOKUP($B149,'[2]AA Comparison'!$C$1:$R$65536,7,FALSE))</f>
        <v>0</v>
      </c>
      <c r="N149" s="49">
        <f>IF(VLOOKUP($B149,'[2]AA Comparison'!$C$1:$R$65536,14)="","",VLOOKUP($B149,'[2]AA Comparison'!$C$1:$R$65536,14,FALSE))</f>
        <v>0</v>
      </c>
      <c r="O149" s="49">
        <f>IF(VLOOKUP($B149,'[2]AA Comparison'!$C$1:$R$65536,8)="","",VLOOKUP($B149,'[2]AA Comparison'!$C$1:$R$65536,8,FALSE))</f>
        <v>0</v>
      </c>
      <c r="P149" s="49">
        <f>IF(VLOOKUP($B149,'[2]AA Comparison'!$C$1:$R$65536,15)="","",VLOOKUP($B149,'[2]AA Comparison'!$C$1:$R$65536,15,FALSE))</f>
        <v>0</v>
      </c>
      <c r="Q149" s="49">
        <f>IF(VLOOKUP($B149,'[2]AA Comparison'!$C$1:$R$65536,9)="","",VLOOKUP($B149,'[2]AA Comparison'!$C$1:$R$65536,9,FALSE))</f>
        <v>0</v>
      </c>
      <c r="R149" s="49">
        <f>IF(VLOOKUP($B149,'[2]AA Comparison'!$C$1:$R$65536,16)="","",VLOOKUP($B149,'[2]AA Comparison'!$C$1:$R$65536,16,FALSE))</f>
        <v>0</v>
      </c>
      <c r="S149" s="13">
        <f>VLOOKUP(B149,'[1]BuySell Data'!$A:$E,5,FALSE)</f>
        <v>0</v>
      </c>
      <c r="T149" s="30" t="str">
        <f>VLOOKUP(B149,'[1]Investment Managers'!$A:$B,2,FALSE)</f>
        <v>Perpetual Investment Management Ltd</v>
      </c>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row>
    <row r="150" spans="1:244" s="3" customFormat="1" ht="13" x14ac:dyDescent="0.3">
      <c r="A150" s="118" t="s">
        <v>343</v>
      </c>
      <c r="B150" s="39" t="s">
        <v>223</v>
      </c>
      <c r="C150" s="52" t="s">
        <v>874</v>
      </c>
      <c r="D150" s="50">
        <f>VLOOKUP(B150,'[1]ICR Data'!$A:$E,5,FALSE)</f>
        <v>5.5000000000000005E-3</v>
      </c>
      <c r="E150" s="179">
        <f>IF(VLOOKUP($B150,'[2]AA Comparison'!$C$1:$R$65536,3)="","",VLOOKUP($B150,'[2]AA Comparison'!$C$1:$R$65536,3,FALSE))</f>
        <v>0</v>
      </c>
      <c r="F150" s="179">
        <f>IF(VLOOKUP($B150,'[2]AA Comparison'!$C$1:$R$65536,10)="","",VLOOKUP($B150,'[2]AA Comparison'!$C$1:$R$65536,10,FALSE))</f>
        <v>0.1</v>
      </c>
      <c r="G150" s="179">
        <f>IF(VLOOKUP($B150,'[2]AA Comparison'!$C$1:$R$65536,4)="","",VLOOKUP($B150,'[2]AA Comparison'!$C$1:$R$65536,4,FALSE))</f>
        <v>0.3</v>
      </c>
      <c r="H150" s="179">
        <f>IF(VLOOKUP($B150,'[2]AA Comparison'!$C$1:$R$65536,11)="","",VLOOKUP($B150,'[2]AA Comparison'!$C$1:$R$65536,11,FALSE))</f>
        <v>0.7</v>
      </c>
      <c r="I150" s="179">
        <f>IF(VLOOKUP($B150,'[2]AA Comparison'!$C$1:$R$65536,5)="","",VLOOKUP($B150,'[2]AA Comparison'!$C$1:$R$65536,5,FALSE))</f>
        <v>0.3</v>
      </c>
      <c r="J150" s="179">
        <f>IF(VLOOKUP($B150,'[2]AA Comparison'!$C$1:$R$65536,12)="","",VLOOKUP($B150,'[2]AA Comparison'!$C$1:$R$65536,12,FALSE))</f>
        <v>0.7</v>
      </c>
      <c r="K150" s="49">
        <f>IF(VLOOKUP($B150,'[2]AA Comparison'!$C$1:$R$65536,6)="","",VLOOKUP($B150,'[2]AA Comparison'!$C$1:$R$65536,6,FALSE))</f>
        <v>0</v>
      </c>
      <c r="L150" s="49">
        <f>IF(VLOOKUP($B150,'[2]AA Comparison'!$C$1:$R$65536,13)="","",VLOOKUP($B150,'[2]AA Comparison'!$C$1:$R$65536,13,FALSE))</f>
        <v>0</v>
      </c>
      <c r="M150" s="49">
        <f>IF(VLOOKUP($B150,'[2]AA Comparison'!$C$1:$R$65536,7)="","",VLOOKUP($B150,'[2]AA Comparison'!$C$1:$R$65536,7,FALSE))</f>
        <v>0</v>
      </c>
      <c r="N150" s="49">
        <f>IF(VLOOKUP($B150,'[2]AA Comparison'!$C$1:$R$65536,14)="","",VLOOKUP($B150,'[2]AA Comparison'!$C$1:$R$65536,14,FALSE))</f>
        <v>0</v>
      </c>
      <c r="O150" s="49">
        <f>IF(VLOOKUP($B150,'[2]AA Comparison'!$C$1:$R$65536,8)="","",VLOOKUP($B150,'[2]AA Comparison'!$C$1:$R$65536,8,FALSE))</f>
        <v>0</v>
      </c>
      <c r="P150" s="49">
        <f>IF(VLOOKUP($B150,'[2]AA Comparison'!$C$1:$R$65536,15)="","",VLOOKUP($B150,'[2]AA Comparison'!$C$1:$R$65536,15,FALSE))</f>
        <v>0</v>
      </c>
      <c r="Q150" s="49">
        <f>IF(VLOOKUP($B150,'[2]AA Comparison'!$C$1:$R$65536,9)="","",VLOOKUP($B150,'[2]AA Comparison'!$C$1:$R$65536,9,FALSE))</f>
        <v>0</v>
      </c>
      <c r="R150" s="49">
        <f>IF(VLOOKUP($B150,'[2]AA Comparison'!$C$1:$R$65536,16)="","",VLOOKUP($B150,'[2]AA Comparison'!$C$1:$R$65536,16,FALSE))</f>
        <v>0</v>
      </c>
      <c r="S150" s="13">
        <f>VLOOKUP(B150,'[1]BuySell Data'!$A:$E,5,FALSE)</f>
        <v>1E-3</v>
      </c>
      <c r="T150" s="30" t="str">
        <f>VLOOKUP(B150,'[1]Investment Managers'!$A:$B,2,FALSE)</f>
        <v>Pacific Investment Management Company, LLC</v>
      </c>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row>
    <row r="151" spans="1:244" s="3" customFormat="1" ht="13" x14ac:dyDescent="0.3">
      <c r="A151" s="118" t="s">
        <v>68</v>
      </c>
      <c r="B151" s="178" t="s">
        <v>69</v>
      </c>
      <c r="C151" s="52" t="s">
        <v>874</v>
      </c>
      <c r="D151" s="50">
        <f>VLOOKUP(B151,'[1]ICR Data'!$A:$E,5,FALSE)</f>
        <v>5.5000000000000005E-3</v>
      </c>
      <c r="E151" s="179">
        <f>IF(VLOOKUP($B151,'[2]AA Comparison'!$C$1:$R$65536,3)="","",VLOOKUP($B151,'[2]AA Comparison'!$C$1:$R$65536,3,FALSE))</f>
        <v>0.2</v>
      </c>
      <c r="F151" s="179">
        <f>IF(VLOOKUP($B151,'[2]AA Comparison'!$C$1:$R$65536,10)="","",VLOOKUP($B151,'[2]AA Comparison'!$C$1:$R$65536,10,FALSE))</f>
        <v>0.8</v>
      </c>
      <c r="G151" s="179">
        <f>IF(VLOOKUP($B151,'[2]AA Comparison'!$C$1:$R$65536,4)="","",VLOOKUP($B151,'[2]AA Comparison'!$C$1:$R$65536,4,FALSE))</f>
        <v>0.2</v>
      </c>
      <c r="H151" s="179">
        <f>IF(VLOOKUP($B151,'[2]AA Comparison'!$C$1:$R$65536,11)="","",VLOOKUP($B151,'[2]AA Comparison'!$C$1:$R$65536,11,FALSE))</f>
        <v>0.8</v>
      </c>
      <c r="I151" s="179">
        <f>IF(VLOOKUP($B151,'[2]AA Comparison'!$C$1:$R$65536,5)="","",VLOOKUP($B151,'[2]AA Comparison'!$C$1:$R$65536,5,FALSE))</f>
        <v>0.2</v>
      </c>
      <c r="J151" s="179">
        <f>IF(VLOOKUP($B151,'[2]AA Comparison'!$C$1:$R$65536,12)="","",VLOOKUP($B151,'[2]AA Comparison'!$C$1:$R$65536,12,FALSE))</f>
        <v>0.8</v>
      </c>
      <c r="K151" s="49">
        <f>IF(VLOOKUP($B151,'[2]AA Comparison'!$C$1:$R$65536,6)="","",VLOOKUP($B151,'[2]AA Comparison'!$C$1:$R$65536,6,FALSE))</f>
        <v>0</v>
      </c>
      <c r="L151" s="49">
        <f>IF(VLOOKUP($B151,'[2]AA Comparison'!$C$1:$R$65536,13)="","",VLOOKUP($B151,'[2]AA Comparison'!$C$1:$R$65536,13,FALSE))</f>
        <v>0</v>
      </c>
      <c r="M151" s="49">
        <f>IF(VLOOKUP($B151,'[2]AA Comparison'!$C$1:$R$65536,7)="","",VLOOKUP($B151,'[2]AA Comparison'!$C$1:$R$65536,7,FALSE))</f>
        <v>0</v>
      </c>
      <c r="N151" s="49">
        <f>IF(VLOOKUP($B151,'[2]AA Comparison'!$C$1:$R$65536,14)="","",VLOOKUP($B151,'[2]AA Comparison'!$C$1:$R$65536,14,FALSE))</f>
        <v>0</v>
      </c>
      <c r="O151" s="49">
        <f>IF(VLOOKUP($B151,'[2]AA Comparison'!$C$1:$R$65536,8)="","",VLOOKUP($B151,'[2]AA Comparison'!$C$1:$R$65536,8,FALSE))</f>
        <v>0</v>
      </c>
      <c r="P151" s="49">
        <f>IF(VLOOKUP($B151,'[2]AA Comparison'!$C$1:$R$65536,15)="","",VLOOKUP($B151,'[2]AA Comparison'!$C$1:$R$65536,15,FALSE))</f>
        <v>0</v>
      </c>
      <c r="Q151" s="49">
        <f>IF(VLOOKUP($B151,'[2]AA Comparison'!$C$1:$R$65536,9)="","",VLOOKUP($B151,'[2]AA Comparison'!$C$1:$R$65536,9,FALSE))</f>
        <v>0</v>
      </c>
      <c r="R151" s="49">
        <f>IF(VLOOKUP($B151,'[2]AA Comparison'!$C$1:$R$65536,16)="","",VLOOKUP($B151,'[2]AA Comparison'!$C$1:$R$65536,16,FALSE))</f>
        <v>0</v>
      </c>
      <c r="S151" s="13">
        <f>VLOOKUP(B151,'[1]BuySell Data'!$A:$E,5,FALSE)</f>
        <v>1.5E-3</v>
      </c>
      <c r="T151" s="30" t="str">
        <f>VLOOKUP(B151,'[1]Investment Managers'!$A:$B,2,FALSE)</f>
        <v>UBS Asset Management (Australia) Ltd</v>
      </c>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row>
    <row r="152" spans="1:244" s="3" customFormat="1" ht="13" x14ac:dyDescent="0.3">
      <c r="A152" s="14" t="s">
        <v>388</v>
      </c>
      <c r="B152" s="19" t="s">
        <v>389</v>
      </c>
      <c r="C152" s="52" t="s">
        <v>874</v>
      </c>
      <c r="D152" s="50">
        <f>VLOOKUP(B152,'[1]ICR Data'!$A:$E,5,FALSE)</f>
        <v>2.8999999999999998E-3</v>
      </c>
      <c r="E152" s="179">
        <f>IF(VLOOKUP($B152,'[2]AA Comparison'!$C$1:$R$65536,3)="","",VLOOKUP($B152,'[2]AA Comparison'!$C$1:$R$65536,3,FALSE))</f>
        <v>0</v>
      </c>
      <c r="F152" s="179">
        <f>IF(VLOOKUP($B152,'[2]AA Comparison'!$C$1:$R$65536,10)="","",VLOOKUP($B152,'[2]AA Comparison'!$C$1:$R$65536,10,FALSE))</f>
        <v>0</v>
      </c>
      <c r="G152" s="179">
        <f>IF(VLOOKUP($B152,'[2]AA Comparison'!$C$1:$R$65536,4)="","",VLOOKUP($B152,'[2]AA Comparison'!$C$1:$R$65536,4,FALSE))</f>
        <v>0.4</v>
      </c>
      <c r="H152" s="179">
        <f>IF(VLOOKUP($B152,'[2]AA Comparison'!$C$1:$R$65536,11)="","",VLOOKUP($B152,'[2]AA Comparison'!$C$1:$R$65536,11,FALSE))</f>
        <v>0.4</v>
      </c>
      <c r="I152" s="179">
        <f>IF(VLOOKUP($B152,'[2]AA Comparison'!$C$1:$R$65536,5)="","",VLOOKUP($B152,'[2]AA Comparison'!$C$1:$R$65536,5,FALSE))</f>
        <v>0.6</v>
      </c>
      <c r="J152" s="179">
        <f>IF(VLOOKUP($B152,'[2]AA Comparison'!$C$1:$R$65536,12)="","",VLOOKUP($B152,'[2]AA Comparison'!$C$1:$R$65536,12,FALSE))</f>
        <v>0.6</v>
      </c>
      <c r="K152" s="49">
        <f>IF(VLOOKUP($B152,'[2]AA Comparison'!$C$1:$R$65536,6)="","",VLOOKUP($B152,'[2]AA Comparison'!$C$1:$R$65536,6,FALSE))</f>
        <v>0</v>
      </c>
      <c r="L152" s="49">
        <f>IF(VLOOKUP($B152,'[2]AA Comparison'!$C$1:$R$65536,13)="","",VLOOKUP($B152,'[2]AA Comparison'!$C$1:$R$65536,13,FALSE))</f>
        <v>0</v>
      </c>
      <c r="M152" s="49">
        <f>IF(VLOOKUP($B152,'[2]AA Comparison'!$C$1:$R$65536,7)="","",VLOOKUP($B152,'[2]AA Comparison'!$C$1:$R$65536,7,FALSE))</f>
        <v>0</v>
      </c>
      <c r="N152" s="49">
        <f>IF(VLOOKUP($B152,'[2]AA Comparison'!$C$1:$R$65536,14)="","",VLOOKUP($B152,'[2]AA Comparison'!$C$1:$R$65536,14,FALSE))</f>
        <v>0</v>
      </c>
      <c r="O152" s="49">
        <f>IF(VLOOKUP($B152,'[2]AA Comparison'!$C$1:$R$65536,8)="","",VLOOKUP($B152,'[2]AA Comparison'!$C$1:$R$65536,8,FALSE))</f>
        <v>0</v>
      </c>
      <c r="P152" s="49">
        <f>IF(VLOOKUP($B152,'[2]AA Comparison'!$C$1:$R$65536,15)="","",VLOOKUP($B152,'[2]AA Comparison'!$C$1:$R$65536,15,FALSE))</f>
        <v>0</v>
      </c>
      <c r="Q152" s="49">
        <f>IF(VLOOKUP($B152,'[2]AA Comparison'!$C$1:$R$65536,9)="","",VLOOKUP($B152,'[2]AA Comparison'!$C$1:$R$65536,9,FALSE))</f>
        <v>0</v>
      </c>
      <c r="R152" s="49">
        <f>IF(VLOOKUP($B152,'[2]AA Comparison'!$C$1:$R$65536,16)="","",VLOOKUP($B152,'[2]AA Comparison'!$C$1:$R$65536,16,FALSE))</f>
        <v>0</v>
      </c>
      <c r="S152" s="13">
        <f>VLOOKUP(B152,'[1]BuySell Data'!$A:$E,5,FALSE)</f>
        <v>2.3999999999999998E-3</v>
      </c>
      <c r="T152" s="30" t="str">
        <f>VLOOKUP(B152,'[1]Investment Managers'!$A:$B,2,FALSE)</f>
        <v>Vanguard Investments Australia Ltd</v>
      </c>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row>
    <row r="153" spans="1:244" s="3" customFormat="1" ht="13" x14ac:dyDescent="0.3">
      <c r="A153" s="178"/>
      <c r="B153" s="178"/>
      <c r="C153" s="178"/>
      <c r="D153" s="50"/>
      <c r="E153" s="179"/>
      <c r="F153" s="179"/>
      <c r="G153" s="179"/>
      <c r="H153" s="179"/>
      <c r="I153" s="179"/>
      <c r="J153" s="179"/>
      <c r="K153" s="49"/>
      <c r="L153" s="49"/>
      <c r="M153" s="49"/>
      <c r="N153" s="49"/>
      <c r="O153" s="49"/>
      <c r="P153" s="49"/>
      <c r="Q153" s="49"/>
      <c r="R153" s="49"/>
      <c r="S153" s="13"/>
      <c r="T153" s="37"/>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row>
    <row r="154" spans="1:244" s="3" customFormat="1" ht="13" x14ac:dyDescent="0.3">
      <c r="A154" s="181"/>
      <c r="B154" s="92" t="s">
        <v>830</v>
      </c>
      <c r="C154" s="92"/>
      <c r="D154" s="18">
        <f>MIN(D147:D152)</f>
        <v>2.8999999999999998E-3</v>
      </c>
      <c r="E154" s="183">
        <f>MIN(E147:E152)</f>
        <v>0</v>
      </c>
      <c r="F154" s="183"/>
      <c r="G154" s="183">
        <f>MIN(G147:G152)</f>
        <v>0</v>
      </c>
      <c r="H154" s="183"/>
      <c r="I154" s="183">
        <f>MIN(I147:I152)</f>
        <v>0</v>
      </c>
      <c r="J154" s="183"/>
      <c r="K154" s="48">
        <f>MIN(K147:K152)</f>
        <v>0</v>
      </c>
      <c r="L154" s="48"/>
      <c r="M154" s="48">
        <f>MIN(M147:M152)</f>
        <v>0</v>
      </c>
      <c r="N154" s="48"/>
      <c r="O154" s="48">
        <f>MIN(O147:O152)</f>
        <v>0</v>
      </c>
      <c r="P154" s="48"/>
      <c r="Q154" s="48">
        <f>MIN(Q147:Q152)</f>
        <v>0</v>
      </c>
      <c r="R154" s="48"/>
      <c r="S154" s="6">
        <f>MIN(S147:S152)</f>
        <v>0</v>
      </c>
      <c r="T154" s="37"/>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row>
    <row r="155" spans="1:244" s="3" customFormat="1" ht="13" x14ac:dyDescent="0.3">
      <c r="A155" s="181"/>
      <c r="B155" s="92" t="s">
        <v>831</v>
      </c>
      <c r="C155" s="92"/>
      <c r="D155" s="18">
        <f>MAX(D147:D152)</f>
        <v>8.6999999999999994E-3</v>
      </c>
      <c r="E155" s="183"/>
      <c r="F155" s="183">
        <f>MAX(F147:F152)</f>
        <v>1</v>
      </c>
      <c r="G155" s="183"/>
      <c r="H155" s="183">
        <f>MAX(H147:H152)</f>
        <v>1</v>
      </c>
      <c r="I155" s="183"/>
      <c r="J155" s="183">
        <f>MAX(J147:J152)</f>
        <v>1</v>
      </c>
      <c r="K155" s="48"/>
      <c r="L155" s="48">
        <f>MAX(L147:L152)</f>
        <v>0</v>
      </c>
      <c r="M155" s="48"/>
      <c r="N155" s="48">
        <f>MAX(N147:N152)</f>
        <v>0</v>
      </c>
      <c r="O155" s="48"/>
      <c r="P155" s="48">
        <f>MAX(P147:P152)</f>
        <v>0</v>
      </c>
      <c r="Q155" s="48"/>
      <c r="R155" s="48">
        <f>MAX(R147:R152)</f>
        <v>0</v>
      </c>
      <c r="S155" s="6">
        <f>MAX(S147:S152)</f>
        <v>2.7000000000000001E-3</v>
      </c>
      <c r="T155" s="37"/>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row>
    <row r="156" spans="1:244" s="3" customFormat="1" ht="13" x14ac:dyDescent="0.3">
      <c r="A156" s="181"/>
      <c r="B156" s="92"/>
      <c r="C156" s="92"/>
      <c r="D156" s="18"/>
      <c r="E156" s="183"/>
      <c r="F156" s="183"/>
      <c r="G156" s="183"/>
      <c r="H156" s="183"/>
      <c r="I156" s="183"/>
      <c r="J156" s="183"/>
      <c r="K156" s="48"/>
      <c r="L156" s="48"/>
      <c r="M156" s="48"/>
      <c r="N156" s="48"/>
      <c r="O156" s="48"/>
      <c r="P156" s="48"/>
      <c r="Q156" s="48"/>
      <c r="R156" s="48"/>
      <c r="S156" s="6"/>
      <c r="T156" s="37"/>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row>
    <row r="157" spans="1:244" s="3" customFormat="1" ht="13" x14ac:dyDescent="0.3">
      <c r="A157" s="184" t="s">
        <v>1249</v>
      </c>
      <c r="B157" s="39"/>
      <c r="C157" s="39"/>
      <c r="D157" s="189"/>
      <c r="E157" s="179"/>
      <c r="F157" s="179"/>
      <c r="G157" s="179"/>
      <c r="H157" s="179"/>
      <c r="I157" s="179"/>
      <c r="J157" s="179"/>
      <c r="K157" s="49"/>
      <c r="L157" s="49"/>
      <c r="M157" s="49"/>
      <c r="N157" s="49"/>
      <c r="O157" s="49"/>
      <c r="P157" s="49"/>
      <c r="Q157" s="49"/>
      <c r="R157" s="49"/>
      <c r="S157" s="13"/>
      <c r="T157" s="37"/>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row>
    <row r="158" spans="1:244" s="3" customFormat="1" ht="13" x14ac:dyDescent="0.3">
      <c r="A158" s="118" t="s">
        <v>1251</v>
      </c>
      <c r="B158" s="50" t="s">
        <v>1250</v>
      </c>
      <c r="C158" s="52" t="s">
        <v>874</v>
      </c>
      <c r="D158" s="50">
        <f>VLOOKUP(B158,'[1]ICR Data'!$A:$E,5,FALSE)</f>
        <v>5.0000000000000001E-3</v>
      </c>
      <c r="E158" s="179">
        <f>IF(VLOOKUP($B158,'[2]AA Comparison'!$C$1:$R$65536,3)="","",VLOOKUP($B158,'[2]AA Comparison'!$C$1:$R$65536,3,FALSE))</f>
        <v>0</v>
      </c>
      <c r="F158" s="179">
        <f>IF(VLOOKUP($B158,'[2]AA Comparison'!$C$1:$R$65536,10)="","",VLOOKUP($B158,'[2]AA Comparison'!$C$1:$R$65536,10,FALSE))</f>
        <v>0.1</v>
      </c>
      <c r="G158" s="179">
        <f>IF(VLOOKUP($B158,'[2]AA Comparison'!$C$1:$R$65536,4)="","",VLOOKUP($B158,'[2]AA Comparison'!$C$1:$R$65536,4,FALSE))</f>
        <v>0.9</v>
      </c>
      <c r="H158" s="179">
        <f>IF(VLOOKUP($B158,'[2]AA Comparison'!$C$1:$R$65536,11)="","",VLOOKUP($B158,'[2]AA Comparison'!$C$1:$R$65536,11,FALSE))</f>
        <v>1</v>
      </c>
      <c r="I158" s="179">
        <f>IF(VLOOKUP($B158,'[2]AA Comparison'!$C$1:$R$65536,5)="","",VLOOKUP($B158,'[2]AA Comparison'!$C$1:$R$65536,5,FALSE))</f>
        <v>0.9</v>
      </c>
      <c r="J158" s="179">
        <f>IF(VLOOKUP($B158,'[2]AA Comparison'!$C$1:$R$65536,12)="","",VLOOKUP($B158,'[2]AA Comparison'!$C$1:$R$65536,12,FALSE))</f>
        <v>1</v>
      </c>
      <c r="K158" s="49">
        <f>IF(VLOOKUP($B158,'[2]AA Comparison'!$C$1:$R$65536,6)="","",VLOOKUP($B158,'[2]AA Comparison'!$C$1:$R$65536,6,FALSE))</f>
        <v>0</v>
      </c>
      <c r="L158" s="49">
        <f>IF(VLOOKUP($B158,'[2]AA Comparison'!$C$1:$R$65536,13)="","",VLOOKUP($B158,'[2]AA Comparison'!$C$1:$R$65536,13,FALSE))</f>
        <v>0</v>
      </c>
      <c r="M158" s="49">
        <f>IF(VLOOKUP($B158,'[2]AA Comparison'!$C$1:$R$65536,7)="","",VLOOKUP($B158,'[2]AA Comparison'!$C$1:$R$65536,7,FALSE))</f>
        <v>0</v>
      </c>
      <c r="N158" s="49">
        <f>IF(VLOOKUP($B158,'[2]AA Comparison'!$C$1:$R$65536,14)="","",VLOOKUP($B158,'[2]AA Comparison'!$C$1:$R$65536,14,FALSE))</f>
        <v>0</v>
      </c>
      <c r="O158" s="49">
        <f>IF(VLOOKUP($B158,'[2]AA Comparison'!$C$1:$R$65536,8)="","",VLOOKUP($B158,'[2]AA Comparison'!$C$1:$R$65536,8,FALSE))</f>
        <v>0</v>
      </c>
      <c r="P158" s="49">
        <f>IF(VLOOKUP($B158,'[2]AA Comparison'!$C$1:$R$65536,15)="","",VLOOKUP($B158,'[2]AA Comparison'!$C$1:$R$65536,15,FALSE))</f>
        <v>0</v>
      </c>
      <c r="Q158" s="49">
        <f>IF(VLOOKUP($B158,'[2]AA Comparison'!$C$1:$R$65536,9)="","",VLOOKUP($B158,'[2]AA Comparison'!$C$1:$R$65536,9,FALSE))</f>
        <v>0</v>
      </c>
      <c r="R158" s="49">
        <f>IF(VLOOKUP($B158,'[2]AA Comparison'!$C$1:$R$65536,16)="","",VLOOKUP($B158,'[2]AA Comparison'!$C$1:$R$65536,16,FALSE))</f>
        <v>0</v>
      </c>
      <c r="S158" s="13">
        <f>VLOOKUP(B158,'[1]BuySell Data'!$A:$E,5,FALSE)</f>
        <v>1E-3</v>
      </c>
      <c r="T158" s="30" t="str">
        <f>VLOOKUP(B158,'[1]Investment Managers'!$A:$B,2,FALSE)</f>
        <v>Ardea Investment Management Pty Limited</v>
      </c>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row>
    <row r="159" spans="1:244" s="3" customFormat="1" ht="13" x14ac:dyDescent="0.3">
      <c r="A159" s="181"/>
      <c r="B159" s="92"/>
      <c r="C159" s="92"/>
      <c r="D159" s="18"/>
      <c r="E159" s="183"/>
      <c r="F159" s="183"/>
      <c r="G159" s="183"/>
      <c r="H159" s="183"/>
      <c r="I159" s="183"/>
      <c r="J159" s="183"/>
      <c r="K159" s="48"/>
      <c r="L159" s="48"/>
      <c r="M159" s="48"/>
      <c r="N159" s="48"/>
      <c r="O159" s="48"/>
      <c r="P159" s="48"/>
      <c r="Q159" s="48"/>
      <c r="R159" s="48"/>
      <c r="S159" s="6"/>
      <c r="T159" s="37"/>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row>
    <row r="160" spans="1:244" s="3" customFormat="1" ht="13" x14ac:dyDescent="0.3">
      <c r="A160" s="181"/>
      <c r="B160" s="92" t="s">
        <v>830</v>
      </c>
      <c r="C160" s="92"/>
      <c r="D160" s="18">
        <f>MIN(D158)</f>
        <v>5.0000000000000001E-3</v>
      </c>
      <c r="E160" s="51">
        <f>MIN(E158)</f>
        <v>0</v>
      </c>
      <c r="F160" s="183"/>
      <c r="G160" s="51">
        <f>MIN(G158)</f>
        <v>0.9</v>
      </c>
      <c r="H160" s="183"/>
      <c r="I160" s="51">
        <f>MIN(I158)</f>
        <v>0.9</v>
      </c>
      <c r="J160" s="183"/>
      <c r="K160" s="51">
        <f>MIN(K158)</f>
        <v>0</v>
      </c>
      <c r="L160" s="48"/>
      <c r="M160" s="51">
        <f>MIN(M158)</f>
        <v>0</v>
      </c>
      <c r="N160" s="48"/>
      <c r="O160" s="51">
        <f>MIN(O158)</f>
        <v>0</v>
      </c>
      <c r="P160" s="48"/>
      <c r="Q160" s="51">
        <f>MIN(Q158)</f>
        <v>0</v>
      </c>
      <c r="R160" s="48"/>
      <c r="S160" s="18">
        <f>MIN(S158)</f>
        <v>1E-3</v>
      </c>
      <c r="T160" s="37"/>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row>
    <row r="161" spans="1:244" s="3" customFormat="1" ht="13" x14ac:dyDescent="0.3">
      <c r="A161" s="181"/>
      <c r="B161" s="92" t="s">
        <v>831</v>
      </c>
      <c r="C161" s="92"/>
      <c r="D161" s="18">
        <f>MAX(D158)</f>
        <v>5.0000000000000001E-3</v>
      </c>
      <c r="E161" s="183"/>
      <c r="F161" s="51">
        <f>MAX(F158)</f>
        <v>0.1</v>
      </c>
      <c r="G161" s="183"/>
      <c r="H161" s="51">
        <f>MAX(H158)</f>
        <v>1</v>
      </c>
      <c r="I161" s="183"/>
      <c r="J161" s="51">
        <f>MAX(J158)</f>
        <v>1</v>
      </c>
      <c r="K161" s="48"/>
      <c r="L161" s="51">
        <f>MAX(L158)</f>
        <v>0</v>
      </c>
      <c r="M161" s="48"/>
      <c r="N161" s="51">
        <f>MAX(N158)</f>
        <v>0</v>
      </c>
      <c r="O161" s="48"/>
      <c r="P161" s="51">
        <f>MAX(P158)</f>
        <v>0</v>
      </c>
      <c r="Q161" s="48"/>
      <c r="R161" s="51">
        <f>MAX(R158)</f>
        <v>0</v>
      </c>
      <c r="S161" s="18">
        <f>MAX(S158)</f>
        <v>1E-3</v>
      </c>
      <c r="T161" s="37"/>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row>
    <row r="162" spans="1:244" s="3" customFormat="1" ht="13" x14ac:dyDescent="0.3">
      <c r="A162" s="181"/>
      <c r="B162" s="92"/>
      <c r="C162" s="92"/>
      <c r="D162" s="18"/>
      <c r="E162" s="183"/>
      <c r="F162" s="183"/>
      <c r="G162" s="183"/>
      <c r="H162" s="183"/>
      <c r="I162" s="183"/>
      <c r="J162" s="183"/>
      <c r="K162" s="48"/>
      <c r="L162" s="48"/>
      <c r="M162" s="48"/>
      <c r="N162" s="48"/>
      <c r="O162" s="48"/>
      <c r="P162" s="48"/>
      <c r="Q162" s="48"/>
      <c r="R162" s="48"/>
      <c r="S162" s="6"/>
      <c r="T162" s="37"/>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row>
    <row r="163" spans="1:244" s="3" customFormat="1" ht="13" x14ac:dyDescent="0.3">
      <c r="A163" s="181" t="s">
        <v>353</v>
      </c>
      <c r="B163" s="178"/>
      <c r="C163" s="178"/>
      <c r="D163" s="189"/>
      <c r="E163" s="179"/>
      <c r="F163" s="179"/>
      <c r="G163" s="179"/>
      <c r="H163" s="179"/>
      <c r="I163" s="179"/>
      <c r="J163" s="179"/>
      <c r="K163" s="49"/>
      <c r="L163" s="49"/>
      <c r="M163" s="49"/>
      <c r="N163" s="49"/>
      <c r="O163" s="49"/>
      <c r="P163" s="49"/>
      <c r="Q163" s="49"/>
      <c r="R163" s="49"/>
      <c r="S163" s="13"/>
      <c r="T163" s="37"/>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row>
    <row r="164" spans="1:244" s="3" customFormat="1" ht="13" x14ac:dyDescent="0.3">
      <c r="A164" s="118" t="s">
        <v>1053</v>
      </c>
      <c r="B164" s="52" t="s">
        <v>137</v>
      </c>
      <c r="C164" s="52" t="s">
        <v>874</v>
      </c>
      <c r="D164" s="50">
        <f>VLOOKUP(B164,'[1]ICR Data'!$A:$E,5,FALSE)</f>
        <v>6.7000000000000002E-3</v>
      </c>
      <c r="E164" s="179">
        <f>IF(VLOOKUP($B164,'[2]AA Comparison'!$C$1:$R$65536,3)="","",VLOOKUP($B164,'[2]AA Comparison'!$C$1:$R$65536,3,FALSE))</f>
        <v>0</v>
      </c>
      <c r="F164" s="179">
        <f>IF(VLOOKUP($B164,'[2]AA Comparison'!$C$1:$R$65536,10)="","",VLOOKUP($B164,'[2]AA Comparison'!$C$1:$R$65536,10,FALSE))</f>
        <v>0.3</v>
      </c>
      <c r="G164" s="179">
        <f>IF(VLOOKUP($B164,'[2]AA Comparison'!$C$1:$R$65536,4)="","",VLOOKUP($B164,'[2]AA Comparison'!$C$1:$R$65536,4,FALSE))</f>
        <v>0</v>
      </c>
      <c r="H164" s="179">
        <f>IF(VLOOKUP($B164,'[2]AA Comparison'!$C$1:$R$65536,11)="","",VLOOKUP($B164,'[2]AA Comparison'!$C$1:$R$65536,11,FALSE))</f>
        <v>0</v>
      </c>
      <c r="I164" s="179">
        <f>IF(VLOOKUP($B164,'[2]AA Comparison'!$C$1:$R$65536,5)="","",VLOOKUP($B164,'[2]AA Comparison'!$C$1:$R$65536,5,FALSE))</f>
        <v>0.7</v>
      </c>
      <c r="J164" s="179">
        <f>IF(VLOOKUP($B164,'[2]AA Comparison'!$C$1:$R$65536,12)="","",VLOOKUP($B164,'[2]AA Comparison'!$C$1:$R$65536,12,FALSE))</f>
        <v>1</v>
      </c>
      <c r="K164" s="49">
        <f>IF(VLOOKUP($B164,'[2]AA Comparison'!$C$1:$R$65536,6)="","",VLOOKUP($B164,'[2]AA Comparison'!$C$1:$R$65536,6,FALSE))</f>
        <v>0</v>
      </c>
      <c r="L164" s="49">
        <f>IF(VLOOKUP($B164,'[2]AA Comparison'!$C$1:$R$65536,13)="","",VLOOKUP($B164,'[2]AA Comparison'!$C$1:$R$65536,13,FALSE))</f>
        <v>0</v>
      </c>
      <c r="M164" s="49">
        <f>IF(VLOOKUP($B164,'[2]AA Comparison'!$C$1:$R$65536,7)="","",VLOOKUP($B164,'[2]AA Comparison'!$C$1:$R$65536,7,FALSE))</f>
        <v>0</v>
      </c>
      <c r="N164" s="49">
        <f>IF(VLOOKUP($B164,'[2]AA Comparison'!$C$1:$R$65536,14)="","",VLOOKUP($B164,'[2]AA Comparison'!$C$1:$R$65536,14,FALSE))</f>
        <v>0</v>
      </c>
      <c r="O164" s="49">
        <f>IF(VLOOKUP($B164,'[2]AA Comparison'!$C$1:$R$65536,8)="","",VLOOKUP($B164,'[2]AA Comparison'!$C$1:$R$65536,8,FALSE))</f>
        <v>0</v>
      </c>
      <c r="P164" s="49">
        <f>IF(VLOOKUP($B164,'[2]AA Comparison'!$C$1:$R$65536,15)="","",VLOOKUP($B164,'[2]AA Comparison'!$C$1:$R$65536,15,FALSE))</f>
        <v>0</v>
      </c>
      <c r="Q164" s="49">
        <f>IF(VLOOKUP($B164,'[2]AA Comparison'!$C$1:$R$65536,9)="","",VLOOKUP($B164,'[2]AA Comparison'!$C$1:$R$65536,9,FALSE))</f>
        <v>0</v>
      </c>
      <c r="R164" s="49">
        <f>IF(VLOOKUP($B164,'[2]AA Comparison'!$C$1:$R$65536,16)="","",VLOOKUP($B164,'[2]AA Comparison'!$C$1:$R$65536,16,FALSE))</f>
        <v>0</v>
      </c>
      <c r="S164" s="13">
        <f>VLOOKUP(B164,'[1]BuySell Data'!$A:$E,5,FALSE)</f>
        <v>3.8E-3</v>
      </c>
      <c r="T164" s="30" t="str">
        <f>VLOOKUP(B164,'[1]Investment Managers'!$A:$B,2,FALSE)</f>
        <v>Bentham Asset Management Pty Limited</v>
      </c>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row>
    <row r="165" spans="1:244" s="3" customFormat="1" ht="13" x14ac:dyDescent="0.3">
      <c r="A165" s="118" t="s">
        <v>1375</v>
      </c>
      <c r="B165" s="52" t="s">
        <v>1374</v>
      </c>
      <c r="C165" s="52" t="s">
        <v>874</v>
      </c>
      <c r="D165" s="50">
        <f>VLOOKUP(B165,'[1]ICR Data'!$A:$E,5,FALSE)</f>
        <v>7.7000000000000002E-3</v>
      </c>
      <c r="E165" s="179">
        <f>IF(VLOOKUP($B165,'[2]AA Comparison'!$C$1:$R$65536,3)="","",VLOOKUP($B165,'[2]AA Comparison'!$C$1:$R$65536,3,FALSE))</f>
        <v>0</v>
      </c>
      <c r="F165" s="179">
        <f>IF(VLOOKUP($B165,'[2]AA Comparison'!$C$1:$R$65536,10)="","",VLOOKUP($B165,'[2]AA Comparison'!$C$1:$R$65536,10,FALSE))</f>
        <v>0.1</v>
      </c>
      <c r="G165" s="179">
        <f>IF(VLOOKUP($B165,'[2]AA Comparison'!$C$1:$R$65536,4)="","",VLOOKUP($B165,'[2]AA Comparison'!$C$1:$R$65536,4,FALSE))</f>
        <v>0</v>
      </c>
      <c r="H165" s="179">
        <f>IF(VLOOKUP($B165,'[2]AA Comparison'!$C$1:$R$65536,11)="","",VLOOKUP($B165,'[2]AA Comparison'!$C$1:$R$65536,11,FALSE))</f>
        <v>0</v>
      </c>
      <c r="I165" s="179">
        <f>IF(VLOOKUP($B165,'[2]AA Comparison'!$C$1:$R$65536,5)="","",VLOOKUP($B165,'[2]AA Comparison'!$C$1:$R$65536,5,FALSE))</f>
        <v>0</v>
      </c>
      <c r="J165" s="179">
        <f>IF(VLOOKUP($B165,'[2]AA Comparison'!$C$1:$R$65536,12)="","",VLOOKUP($B165,'[2]AA Comparison'!$C$1:$R$65536,12,FALSE))</f>
        <v>0</v>
      </c>
      <c r="K165" s="49">
        <f>IF(VLOOKUP($B165,'[2]AA Comparison'!$C$1:$R$65536,6)="","",VLOOKUP($B165,'[2]AA Comparison'!$C$1:$R$65536,6,FALSE))</f>
        <v>0.9</v>
      </c>
      <c r="L165" s="49">
        <f>IF(VLOOKUP($B165,'[2]AA Comparison'!$C$1:$R$65536,13)="","",VLOOKUP($B165,'[2]AA Comparison'!$C$1:$R$65536,13,FALSE))</f>
        <v>1</v>
      </c>
      <c r="M165" s="49">
        <f>IF(VLOOKUP($B165,'[2]AA Comparison'!$C$1:$R$65536,7)="","",VLOOKUP($B165,'[2]AA Comparison'!$C$1:$R$65536,7,FALSE))</f>
        <v>0</v>
      </c>
      <c r="N165" s="49">
        <f>IF(VLOOKUP($B165,'[2]AA Comparison'!$C$1:$R$65536,14)="","",VLOOKUP($B165,'[2]AA Comparison'!$C$1:$R$65536,14,FALSE))</f>
        <v>0</v>
      </c>
      <c r="O165" s="49">
        <f>IF(VLOOKUP($B165,'[2]AA Comparison'!$C$1:$R$65536,8)="","",VLOOKUP($B165,'[2]AA Comparison'!$C$1:$R$65536,8,FALSE))</f>
        <v>0</v>
      </c>
      <c r="P165" s="49">
        <f>IF(VLOOKUP($B165,'[2]AA Comparison'!$C$1:$R$65536,15)="","",VLOOKUP($B165,'[2]AA Comparison'!$C$1:$R$65536,15,FALSE))</f>
        <v>0</v>
      </c>
      <c r="Q165" s="49">
        <f>IF(VLOOKUP($B165,'[2]AA Comparison'!$C$1:$R$65536,9)="","",VLOOKUP($B165,'[2]AA Comparison'!$C$1:$R$65536,9,FALSE))</f>
        <v>0</v>
      </c>
      <c r="R165" s="49">
        <f>IF(VLOOKUP($B165,'[2]AA Comparison'!$C$1:$R$65536,16)="","",VLOOKUP($B165,'[2]AA Comparison'!$C$1:$R$65536,16,FALSE))</f>
        <v>0</v>
      </c>
      <c r="S165" s="13">
        <f>VLOOKUP(B165,'[1]BuySell Data'!$A:$E,5,FALSE)</f>
        <v>6.9999999999999993E-3</v>
      </c>
      <c r="T165" s="30" t="str">
        <f>VLOOKUP(B165,'[1]Investment Managers'!$A:$B,2,FALSE)</f>
        <v>Bentham Asset Management Pty Limited</v>
      </c>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row>
    <row r="166" spans="1:244" s="3" customFormat="1" ht="13" x14ac:dyDescent="0.3">
      <c r="A166" s="118" t="s">
        <v>1231</v>
      </c>
      <c r="B166" s="39" t="s">
        <v>229</v>
      </c>
      <c r="C166" s="52" t="s">
        <v>874</v>
      </c>
      <c r="D166" s="50">
        <f>VLOOKUP(B166,'[1]ICR Data'!$A:$E,5,FALSE)</f>
        <v>6.0999999999999995E-3</v>
      </c>
      <c r="E166" s="179">
        <f>IF(VLOOKUP($B166,'[2]AA Comparison'!$C$1:$R$65536,3)="","",VLOOKUP($B166,'[2]AA Comparison'!$C$1:$R$65536,3,FALSE))</f>
        <v>0</v>
      </c>
      <c r="F166" s="179">
        <f>IF(VLOOKUP($B166,'[2]AA Comparison'!$C$1:$R$65536,10)="","",VLOOKUP($B166,'[2]AA Comparison'!$C$1:$R$65536,10,FALSE))</f>
        <v>1</v>
      </c>
      <c r="G166" s="179">
        <f>IF(VLOOKUP($B166,'[2]AA Comparison'!$C$1:$R$65536,4)="","",VLOOKUP($B166,'[2]AA Comparison'!$C$1:$R$65536,4,FALSE))</f>
        <v>0</v>
      </c>
      <c r="H166" s="179">
        <f>IF(VLOOKUP($B166,'[2]AA Comparison'!$C$1:$R$65536,11)="","",VLOOKUP($B166,'[2]AA Comparison'!$C$1:$R$65536,11,FALSE))</f>
        <v>1</v>
      </c>
      <c r="I166" s="179">
        <f>IF(VLOOKUP($B166,'[2]AA Comparison'!$C$1:$R$65536,5)="","",VLOOKUP($B166,'[2]AA Comparison'!$C$1:$R$65536,5,FALSE))</f>
        <v>0</v>
      </c>
      <c r="J166" s="179">
        <f>IF(VLOOKUP($B166,'[2]AA Comparison'!$C$1:$R$65536,12)="","",VLOOKUP($B166,'[2]AA Comparison'!$C$1:$R$65536,12,FALSE))</f>
        <v>1</v>
      </c>
      <c r="K166" s="49">
        <f>IF(VLOOKUP($B166,'[2]AA Comparison'!$C$1:$R$65536,6)="","",VLOOKUP($B166,'[2]AA Comparison'!$C$1:$R$65536,6,FALSE))</f>
        <v>0</v>
      </c>
      <c r="L166" s="49">
        <f>IF(VLOOKUP($B166,'[2]AA Comparison'!$C$1:$R$65536,13)="","",VLOOKUP($B166,'[2]AA Comparison'!$C$1:$R$65536,13,FALSE))</f>
        <v>0</v>
      </c>
      <c r="M166" s="49">
        <f>IF(VLOOKUP($B166,'[2]AA Comparison'!$C$1:$R$65536,7)="","",VLOOKUP($B166,'[2]AA Comparison'!$C$1:$R$65536,7,FALSE))</f>
        <v>0</v>
      </c>
      <c r="N166" s="49">
        <f>IF(VLOOKUP($B166,'[2]AA Comparison'!$C$1:$R$65536,14)="","",VLOOKUP($B166,'[2]AA Comparison'!$C$1:$R$65536,14,FALSE))</f>
        <v>0</v>
      </c>
      <c r="O166" s="49">
        <f>IF(VLOOKUP($B166,'[2]AA Comparison'!$C$1:$R$65536,8)="","",VLOOKUP($B166,'[2]AA Comparison'!$C$1:$R$65536,8,FALSE))</f>
        <v>0</v>
      </c>
      <c r="P166" s="49">
        <f>IF(VLOOKUP($B166,'[2]AA Comparison'!$C$1:$R$65536,15)="","",VLOOKUP($B166,'[2]AA Comparison'!$C$1:$R$65536,15,FALSE))</f>
        <v>0</v>
      </c>
      <c r="Q166" s="49">
        <f>IF(VLOOKUP($B166,'[2]AA Comparison'!$C$1:$R$65536,9)="","",VLOOKUP($B166,'[2]AA Comparison'!$C$1:$R$65536,9,FALSE))</f>
        <v>0</v>
      </c>
      <c r="R166" s="49">
        <f>IF(VLOOKUP($B166,'[2]AA Comparison'!$C$1:$R$65536,16)="","",VLOOKUP($B166,'[2]AA Comparison'!$C$1:$R$65536,16,FALSE))</f>
        <v>0</v>
      </c>
      <c r="S166" s="13">
        <f>VLOOKUP(B166,'[1]BuySell Data'!$A:$E,5,FALSE)</f>
        <v>3.0000000000000001E-3</v>
      </c>
      <c r="T166" s="30" t="str">
        <f>VLOOKUP(B166,'[1]Investment Managers'!$A:$B,2,FALSE)</f>
        <v>First Sentier Investors (Australia) Services Pty Limited</v>
      </c>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row>
    <row r="167" spans="1:244" s="37" customFormat="1" x14ac:dyDescent="0.25">
      <c r="A167" s="14" t="s">
        <v>394</v>
      </c>
      <c r="B167" s="19" t="s">
        <v>395</v>
      </c>
      <c r="C167" s="52" t="s">
        <v>874</v>
      </c>
      <c r="D167" s="50">
        <f>VLOOKUP(B167,'[1]ICR Data'!$A:$E,5,FALSE)</f>
        <v>5.5000000000000005E-3</v>
      </c>
      <c r="E167" s="179">
        <f>IF(VLOOKUP($B167,'[2]AA Comparison'!$C$1:$R$65536,3)="","",VLOOKUP($B167,'[2]AA Comparison'!$C$1:$R$65536,3,FALSE))</f>
        <v>0</v>
      </c>
      <c r="F167" s="179">
        <f>IF(VLOOKUP($B167,'[2]AA Comparison'!$C$1:$R$65536,10)="","",VLOOKUP($B167,'[2]AA Comparison'!$C$1:$R$65536,10,FALSE))</f>
        <v>1</v>
      </c>
      <c r="G167" s="179">
        <f>IF(VLOOKUP($B167,'[2]AA Comparison'!$C$1:$R$65536,4)="","",VLOOKUP($B167,'[2]AA Comparison'!$C$1:$R$65536,4,FALSE))</f>
        <v>0</v>
      </c>
      <c r="H167" s="179">
        <f>IF(VLOOKUP($B167,'[2]AA Comparison'!$C$1:$R$65536,11)="","",VLOOKUP($B167,'[2]AA Comparison'!$C$1:$R$65536,11,FALSE))</f>
        <v>0</v>
      </c>
      <c r="I167" s="179">
        <f>IF(VLOOKUP($B167,'[2]AA Comparison'!$C$1:$R$65536,5)="","",VLOOKUP($B167,'[2]AA Comparison'!$C$1:$R$65536,5,FALSE))</f>
        <v>0</v>
      </c>
      <c r="J167" s="179">
        <f>IF(VLOOKUP($B167,'[2]AA Comparison'!$C$1:$R$65536,12)="","",VLOOKUP($B167,'[2]AA Comparison'!$C$1:$R$65536,12,FALSE))</f>
        <v>1</v>
      </c>
      <c r="K167" s="49">
        <f>IF(VLOOKUP($B167,'[2]AA Comparison'!$C$1:$R$65536,6)="","",VLOOKUP($B167,'[2]AA Comparison'!$C$1:$R$65536,6,FALSE))</f>
        <v>0</v>
      </c>
      <c r="L167" s="49">
        <f>IF(VLOOKUP($B167,'[2]AA Comparison'!$C$1:$R$65536,13)="","",VLOOKUP($B167,'[2]AA Comparison'!$C$1:$R$65536,13,FALSE))</f>
        <v>0</v>
      </c>
      <c r="M167" s="49">
        <f>IF(VLOOKUP($B167,'[2]AA Comparison'!$C$1:$R$65536,7)="","",VLOOKUP($B167,'[2]AA Comparison'!$C$1:$R$65536,7,FALSE))</f>
        <v>0</v>
      </c>
      <c r="N167" s="49">
        <f>IF(VLOOKUP($B167,'[2]AA Comparison'!$C$1:$R$65536,14)="","",VLOOKUP($B167,'[2]AA Comparison'!$C$1:$R$65536,14,FALSE))</f>
        <v>0</v>
      </c>
      <c r="O167" s="49">
        <f>IF(VLOOKUP($B167,'[2]AA Comparison'!$C$1:$R$65536,8)="","",VLOOKUP($B167,'[2]AA Comparison'!$C$1:$R$65536,8,FALSE))</f>
        <v>0</v>
      </c>
      <c r="P167" s="49">
        <f>IF(VLOOKUP($B167,'[2]AA Comparison'!$C$1:$R$65536,15)="","",VLOOKUP($B167,'[2]AA Comparison'!$C$1:$R$65536,15,FALSE))</f>
        <v>0</v>
      </c>
      <c r="Q167" s="49">
        <f>IF(VLOOKUP($B167,'[2]AA Comparison'!$C$1:$R$65536,9)="","",VLOOKUP($B167,'[2]AA Comparison'!$C$1:$R$65536,9,FALSE))</f>
        <v>0</v>
      </c>
      <c r="R167" s="49">
        <f>IF(VLOOKUP($B167,'[2]AA Comparison'!$C$1:$R$65536,16)="","",VLOOKUP($B167,'[2]AA Comparison'!$C$1:$R$65536,16,FALSE))</f>
        <v>0</v>
      </c>
      <c r="S167" s="13">
        <f>VLOOKUP(B167,'[1]BuySell Data'!$A:$E,5,FALSE)</f>
        <v>7.000000000000001E-4</v>
      </c>
      <c r="T167" s="30" t="str">
        <f>VLOOKUP(B167,'[1]Investment Managers'!$A:$B,2,FALSE)</f>
        <v>Kapstream Capital Pty Ltd</v>
      </c>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row>
    <row r="168" spans="1:244" s="3" customFormat="1" ht="13" x14ac:dyDescent="0.3">
      <c r="A168" s="118" t="s">
        <v>179</v>
      </c>
      <c r="B168" s="50" t="s">
        <v>180</v>
      </c>
      <c r="C168" s="52" t="s">
        <v>874</v>
      </c>
      <c r="D168" s="50">
        <f>VLOOKUP(B168,'[1]ICR Data'!$A:$E,5,FALSE)</f>
        <v>5.0000000000000001E-3</v>
      </c>
      <c r="E168" s="179">
        <f>IF(VLOOKUP($B168,'[2]AA Comparison'!$C$1:$R$65536,3)="","",VLOOKUP($B168,'[2]AA Comparison'!$C$1:$R$65536,3,FALSE))</f>
        <v>0</v>
      </c>
      <c r="F168" s="179">
        <f>IF(VLOOKUP($B168,'[2]AA Comparison'!$C$1:$R$65536,10)="","",VLOOKUP($B168,'[2]AA Comparison'!$C$1:$R$65536,10,FALSE))</f>
        <v>1</v>
      </c>
      <c r="G168" s="179">
        <f>IF(VLOOKUP($B168,'[2]AA Comparison'!$C$1:$R$65536,4)="","",VLOOKUP($B168,'[2]AA Comparison'!$C$1:$R$65536,4,FALSE))</f>
        <v>0.2</v>
      </c>
      <c r="H168" s="179">
        <f>IF(VLOOKUP($B168,'[2]AA Comparison'!$C$1:$R$65536,11)="","",VLOOKUP($B168,'[2]AA Comparison'!$C$1:$R$65536,11,FALSE))</f>
        <v>1</v>
      </c>
      <c r="I168" s="179">
        <f>IF(VLOOKUP($B168,'[2]AA Comparison'!$C$1:$R$65536,5)="","",VLOOKUP($B168,'[2]AA Comparison'!$C$1:$R$65536,5,FALSE))</f>
        <v>0</v>
      </c>
      <c r="J168" s="179">
        <f>IF(VLOOKUP($B168,'[2]AA Comparison'!$C$1:$R$65536,12)="","",VLOOKUP($B168,'[2]AA Comparison'!$C$1:$R$65536,12,FALSE))</f>
        <v>0.75</v>
      </c>
      <c r="K168" s="49">
        <f>IF(VLOOKUP($B168,'[2]AA Comparison'!$C$1:$R$65536,6)="","",VLOOKUP($B168,'[2]AA Comparison'!$C$1:$R$65536,6,FALSE))</f>
        <v>0</v>
      </c>
      <c r="L168" s="49">
        <f>IF(VLOOKUP($B168,'[2]AA Comparison'!$C$1:$R$65536,13)="","",VLOOKUP($B168,'[2]AA Comparison'!$C$1:$R$65536,13,FALSE))</f>
        <v>0</v>
      </c>
      <c r="M168" s="49">
        <f>IF(VLOOKUP($B168,'[2]AA Comparison'!$C$1:$R$65536,7)="","",VLOOKUP($B168,'[2]AA Comparison'!$C$1:$R$65536,7,FALSE))</f>
        <v>0</v>
      </c>
      <c r="N168" s="49">
        <f>IF(VLOOKUP($B168,'[2]AA Comparison'!$C$1:$R$65536,14)="","",VLOOKUP($B168,'[2]AA Comparison'!$C$1:$R$65536,14,FALSE))</f>
        <v>0</v>
      </c>
      <c r="O168" s="49">
        <f>IF(VLOOKUP($B168,'[2]AA Comparison'!$C$1:$R$65536,8)="","",VLOOKUP($B168,'[2]AA Comparison'!$C$1:$R$65536,8,FALSE))</f>
        <v>0</v>
      </c>
      <c r="P168" s="49">
        <f>IF(VLOOKUP($B168,'[2]AA Comparison'!$C$1:$R$65536,15)="","",VLOOKUP($B168,'[2]AA Comparison'!$C$1:$R$65536,15,FALSE))</f>
        <v>0</v>
      </c>
      <c r="Q168" s="49">
        <f>IF(VLOOKUP($B168,'[2]AA Comparison'!$C$1:$R$65536,9)="","",VLOOKUP($B168,'[2]AA Comparison'!$C$1:$R$65536,9,FALSE))</f>
        <v>0</v>
      </c>
      <c r="R168" s="49">
        <f>IF(VLOOKUP($B168,'[2]AA Comparison'!$C$1:$R$65536,16)="","",VLOOKUP($B168,'[2]AA Comparison'!$C$1:$R$65536,16,FALSE))</f>
        <v>0</v>
      </c>
      <c r="S168" s="13">
        <f>VLOOKUP(B168,'[1]BuySell Data'!$A:$E,5,FALSE)</f>
        <v>3.2000000000000002E-3</v>
      </c>
      <c r="T168" s="30" t="str">
        <f>VLOOKUP(B168,'[1]Investment Managers'!$A:$B,2,FALSE)</f>
        <v>Macquarie Investment Management Aus Ltd.</v>
      </c>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row>
    <row r="169" spans="1:244" s="37" customFormat="1" x14ac:dyDescent="0.25">
      <c r="A169" s="118" t="s">
        <v>98</v>
      </c>
      <c r="B169" s="60" t="s">
        <v>110</v>
      </c>
      <c r="C169" s="52" t="s">
        <v>874</v>
      </c>
      <c r="D169" s="50">
        <f>VLOOKUP(B169,'[1]ICR Data'!$A:$E,5,FALSE)</f>
        <v>9.9000000000000008E-3</v>
      </c>
      <c r="E169" s="179">
        <f>IF(VLOOKUP($B169,'[2]AA Comparison'!$C$1:$R$65536,3)="","",VLOOKUP($B169,'[2]AA Comparison'!$C$1:$R$65536,3,FALSE))</f>
        <v>0.2</v>
      </c>
      <c r="F169" s="179">
        <f>IF(VLOOKUP($B169,'[2]AA Comparison'!$C$1:$R$65536,10)="","",VLOOKUP($B169,'[2]AA Comparison'!$C$1:$R$65536,10,FALSE))</f>
        <v>1</v>
      </c>
      <c r="G169" s="179">
        <f>IF(VLOOKUP($B169,'[2]AA Comparison'!$C$1:$R$65536,4)="","",VLOOKUP($B169,'[2]AA Comparison'!$C$1:$R$65536,4,FALSE))</f>
        <v>0</v>
      </c>
      <c r="H169" s="179">
        <f>IF(VLOOKUP($B169,'[2]AA Comparison'!$C$1:$R$65536,11)="","",VLOOKUP($B169,'[2]AA Comparison'!$C$1:$R$65536,11,FALSE))</f>
        <v>0.8</v>
      </c>
      <c r="I169" s="179">
        <f>IF(VLOOKUP($B169,'[2]AA Comparison'!$C$1:$R$65536,5)="","",VLOOKUP($B169,'[2]AA Comparison'!$C$1:$R$65536,5,FALSE))</f>
        <v>0</v>
      </c>
      <c r="J169" s="179">
        <f>IF(VLOOKUP($B169,'[2]AA Comparison'!$C$1:$R$65536,12)="","",VLOOKUP($B169,'[2]AA Comparison'!$C$1:$R$65536,12,FALSE))</f>
        <v>0</v>
      </c>
      <c r="K169" s="49">
        <f>IF(VLOOKUP($B169,'[2]AA Comparison'!$C$1:$R$65536,6)="","",VLOOKUP($B169,'[2]AA Comparison'!$C$1:$R$65536,6,FALSE))</f>
        <v>0</v>
      </c>
      <c r="L169" s="49">
        <f>IF(VLOOKUP($B169,'[2]AA Comparison'!$C$1:$R$65536,13)="","",VLOOKUP($B169,'[2]AA Comparison'!$C$1:$R$65536,13,FALSE))</f>
        <v>0.1</v>
      </c>
      <c r="M169" s="49">
        <f>IF(VLOOKUP($B169,'[2]AA Comparison'!$C$1:$R$65536,7)="","",VLOOKUP($B169,'[2]AA Comparison'!$C$1:$R$65536,7,FALSE))</f>
        <v>0</v>
      </c>
      <c r="N169" s="49">
        <f>IF(VLOOKUP($B169,'[2]AA Comparison'!$C$1:$R$65536,14)="","",VLOOKUP($B169,'[2]AA Comparison'!$C$1:$R$65536,14,FALSE))</f>
        <v>0.1</v>
      </c>
      <c r="O169" s="49">
        <f>IF(VLOOKUP($B169,'[2]AA Comparison'!$C$1:$R$65536,8)="","",VLOOKUP($B169,'[2]AA Comparison'!$C$1:$R$65536,8,FALSE))</f>
        <v>0</v>
      </c>
      <c r="P169" s="49">
        <f>IF(VLOOKUP($B169,'[2]AA Comparison'!$C$1:$R$65536,15)="","",VLOOKUP($B169,'[2]AA Comparison'!$C$1:$R$65536,15,FALSE))</f>
        <v>0</v>
      </c>
      <c r="Q169" s="49">
        <f>IF(VLOOKUP($B169,'[2]AA Comparison'!$C$1:$R$65536,9)="","",VLOOKUP($B169,'[2]AA Comparison'!$C$1:$R$65536,9,FALSE))</f>
        <v>0</v>
      </c>
      <c r="R169" s="49">
        <f>IF(VLOOKUP($B169,'[2]AA Comparison'!$C$1:$R$65536,16)="","",VLOOKUP($B169,'[2]AA Comparison'!$C$1:$R$65536,16,FALSE))</f>
        <v>0</v>
      </c>
      <c r="S169" s="13">
        <f>VLOOKUP(B169,'[1]BuySell Data'!$A:$E,5,FALSE)</f>
        <v>3.0000000000000001E-3</v>
      </c>
      <c r="T169" s="30" t="str">
        <f>VLOOKUP(B169,'[1]Investment Managers'!$A:$B,2,FALSE)</f>
        <v>PM CAPITAL Limited</v>
      </c>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row>
    <row r="170" spans="1:244" s="3" customFormat="1" ht="13" x14ac:dyDescent="0.3">
      <c r="A170" s="180" t="s">
        <v>1016</v>
      </c>
      <c r="B170" s="60" t="s">
        <v>250</v>
      </c>
      <c r="C170" s="52" t="s">
        <v>874</v>
      </c>
      <c r="D170" s="50">
        <f>VLOOKUP(B170,'[1]ICR Data'!$A:$E,5,FALSE)</f>
        <v>0</v>
      </c>
      <c r="E170" s="179">
        <f>IF(VLOOKUP($B170,'[2]AA Comparison'!$C$1:$R$65536,3)="","",VLOOKUP($B170,'[2]AA Comparison'!$C$1:$R$65536,3,FALSE))</f>
        <v>0</v>
      </c>
      <c r="F170" s="179">
        <f>IF(VLOOKUP($B170,'[2]AA Comparison'!$C$1:$R$65536,10)="","",VLOOKUP($B170,'[2]AA Comparison'!$C$1:$R$65536,10,FALSE))</f>
        <v>1</v>
      </c>
      <c r="G170" s="179">
        <f>IF(VLOOKUP($B170,'[2]AA Comparison'!$C$1:$R$65536,4)="","",VLOOKUP($B170,'[2]AA Comparison'!$C$1:$R$65536,4,FALSE))</f>
        <v>0</v>
      </c>
      <c r="H170" s="179">
        <f>IF(VLOOKUP($B170,'[2]AA Comparison'!$C$1:$R$65536,11)="","",VLOOKUP($B170,'[2]AA Comparison'!$C$1:$R$65536,11,FALSE))</f>
        <v>1</v>
      </c>
      <c r="I170" s="179">
        <f>IF(VLOOKUP($B170,'[2]AA Comparison'!$C$1:$R$65536,5)="","",VLOOKUP($B170,'[2]AA Comparison'!$C$1:$R$65536,5,FALSE))</f>
        <v>0</v>
      </c>
      <c r="J170" s="179">
        <f>IF(VLOOKUP($B170,'[2]AA Comparison'!$C$1:$R$65536,12)="","",VLOOKUP($B170,'[2]AA Comparison'!$C$1:$R$65536,12,FALSE))</f>
        <v>0.5</v>
      </c>
      <c r="K170" s="49">
        <f>IF(VLOOKUP($B170,'[2]AA Comparison'!$C$1:$R$65536,6)="","",VLOOKUP($B170,'[2]AA Comparison'!$C$1:$R$65536,6,FALSE))</f>
        <v>0</v>
      </c>
      <c r="L170" s="49">
        <f>IF(VLOOKUP($B170,'[2]AA Comparison'!$C$1:$R$65536,13)="","",VLOOKUP($B170,'[2]AA Comparison'!$C$1:$R$65536,13,FALSE))</f>
        <v>0</v>
      </c>
      <c r="M170" s="49">
        <f>IF(VLOOKUP($B170,'[2]AA Comparison'!$C$1:$R$65536,7)="","",VLOOKUP($B170,'[2]AA Comparison'!$C$1:$R$65536,7,FALSE))</f>
        <v>0</v>
      </c>
      <c r="N170" s="49">
        <f>IF(VLOOKUP($B170,'[2]AA Comparison'!$C$1:$R$65536,14)="","",VLOOKUP($B170,'[2]AA Comparison'!$C$1:$R$65536,14,FALSE))</f>
        <v>0</v>
      </c>
      <c r="O170" s="49">
        <f>IF(VLOOKUP($B170,'[2]AA Comparison'!$C$1:$R$65536,8)="","",VLOOKUP($B170,'[2]AA Comparison'!$C$1:$R$65536,8,FALSE))</f>
        <v>0</v>
      </c>
      <c r="P170" s="49">
        <f>IF(VLOOKUP($B170,'[2]AA Comparison'!$C$1:$R$65536,15)="","",VLOOKUP($B170,'[2]AA Comparison'!$C$1:$R$65536,15,FALSE))</f>
        <v>0</v>
      </c>
      <c r="Q170" s="49">
        <f>IF(VLOOKUP($B170,'[2]AA Comparison'!$C$1:$R$65536,9)="","",VLOOKUP($B170,'[2]AA Comparison'!$C$1:$R$65536,9,FALSE))</f>
        <v>0</v>
      </c>
      <c r="R170" s="49">
        <f>IF(VLOOKUP($B170,'[2]AA Comparison'!$C$1:$R$65536,16)="","",VLOOKUP($B170,'[2]AA Comparison'!$C$1:$R$65536,16,FALSE))</f>
        <v>0</v>
      </c>
      <c r="S170" s="13">
        <f>VLOOKUP(B170,'[1]BuySell Data'!$A:$E,5,FALSE)</f>
        <v>3.0000000000000001E-3</v>
      </c>
      <c r="T170" s="30" t="str">
        <f>VLOOKUP(B170,'[1]Investment Managers'!$A:$B,2,FALSE)</f>
        <v>Schroder Investment Management Aus Ltd</v>
      </c>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row>
    <row r="171" spans="1:244" s="3" customFormat="1" ht="13" x14ac:dyDescent="0.3">
      <c r="A171" s="118" t="s">
        <v>440</v>
      </c>
      <c r="B171" s="52" t="s">
        <v>117</v>
      </c>
      <c r="C171" s="52" t="s">
        <v>874</v>
      </c>
      <c r="D171" s="50">
        <f>VLOOKUP(B171,'[1]ICR Data'!$A:$E,5,FALSE)</f>
        <v>6.0000000000000001E-3</v>
      </c>
      <c r="E171" s="179">
        <f>IF(VLOOKUP($B171,'[2]AA Comparison'!$C$1:$R$65536,3)="","",VLOOKUP($B171,'[2]AA Comparison'!$C$1:$R$65536,3,FALSE))</f>
        <v>0</v>
      </c>
      <c r="F171" s="179">
        <f>IF(VLOOKUP($B171,'[2]AA Comparison'!$C$1:$R$65536,10)="","",VLOOKUP($B171,'[2]AA Comparison'!$C$1:$R$65536,10,FALSE))</f>
        <v>0.2</v>
      </c>
      <c r="G171" s="179">
        <f>IF(VLOOKUP($B171,'[2]AA Comparison'!$C$1:$R$65536,4)="","",VLOOKUP($B171,'[2]AA Comparison'!$C$1:$R$65536,4,FALSE))</f>
        <v>0</v>
      </c>
      <c r="H171" s="179">
        <f>IF(VLOOKUP($B171,'[2]AA Comparison'!$C$1:$R$65536,11)="","",VLOOKUP($B171,'[2]AA Comparison'!$C$1:$R$65536,11,FALSE))</f>
        <v>1</v>
      </c>
      <c r="I171" s="179">
        <f>IF(VLOOKUP($B171,'[2]AA Comparison'!$C$1:$R$65536,5)="","",VLOOKUP($B171,'[2]AA Comparison'!$C$1:$R$65536,5,FALSE))</f>
        <v>0</v>
      </c>
      <c r="J171" s="179">
        <f>IF(VLOOKUP($B171,'[2]AA Comparison'!$C$1:$R$65536,12)="","",VLOOKUP($B171,'[2]AA Comparison'!$C$1:$R$65536,12,FALSE))</f>
        <v>1</v>
      </c>
      <c r="K171" s="49">
        <f>IF(VLOOKUP($B171,'[2]AA Comparison'!$C$1:$R$65536,6)="","",VLOOKUP($B171,'[2]AA Comparison'!$C$1:$R$65536,6,FALSE))</f>
        <v>0</v>
      </c>
      <c r="L171" s="49">
        <f>IF(VLOOKUP($B171,'[2]AA Comparison'!$C$1:$R$65536,13)="","",VLOOKUP($B171,'[2]AA Comparison'!$C$1:$R$65536,13,FALSE))</f>
        <v>0</v>
      </c>
      <c r="M171" s="49">
        <f>IF(VLOOKUP($B171,'[2]AA Comparison'!$C$1:$R$65536,7)="","",VLOOKUP($B171,'[2]AA Comparison'!$C$1:$R$65536,7,FALSE))</f>
        <v>0</v>
      </c>
      <c r="N171" s="49">
        <f>IF(VLOOKUP($B171,'[2]AA Comparison'!$C$1:$R$65536,14)="","",VLOOKUP($B171,'[2]AA Comparison'!$C$1:$R$65536,14,FALSE))</f>
        <v>0</v>
      </c>
      <c r="O171" s="49">
        <f>IF(VLOOKUP($B171,'[2]AA Comparison'!$C$1:$R$65536,8)="","",VLOOKUP($B171,'[2]AA Comparison'!$C$1:$R$65536,8,FALSE))</f>
        <v>0</v>
      </c>
      <c r="P171" s="49">
        <f>IF(VLOOKUP($B171,'[2]AA Comparison'!$C$1:$R$65536,15)="","",VLOOKUP($B171,'[2]AA Comparison'!$C$1:$R$65536,15,FALSE))</f>
        <v>0</v>
      </c>
      <c r="Q171" s="49">
        <f>IF(VLOOKUP($B171,'[2]AA Comparison'!$C$1:$R$65536,9)="","",VLOOKUP($B171,'[2]AA Comparison'!$C$1:$R$65536,9,FALSE))</f>
        <v>0</v>
      </c>
      <c r="R171" s="49">
        <f>IF(VLOOKUP($B171,'[2]AA Comparison'!$C$1:$R$65536,16)="","",VLOOKUP($B171,'[2]AA Comparison'!$C$1:$R$65536,16,FALSE))</f>
        <v>0</v>
      </c>
      <c r="S171" s="13">
        <f>VLOOKUP(B171,'[1]BuySell Data'!$A:$E,5,FALSE)</f>
        <v>3.0000000000000005E-3</v>
      </c>
      <c r="T171" s="30" t="str">
        <f>VLOOKUP(B171,'[1]Investment Managers'!$A:$B,2,FALSE)</f>
        <v>UBS Asset Management (Australia) Ltd</v>
      </c>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row>
    <row r="172" spans="1:244" s="3" customFormat="1" ht="13" x14ac:dyDescent="0.3">
      <c r="A172" s="14" t="s">
        <v>386</v>
      </c>
      <c r="B172" s="19" t="s">
        <v>387</v>
      </c>
      <c r="C172" s="52" t="s">
        <v>874</v>
      </c>
      <c r="D172" s="50">
        <f>VLOOKUP(B172,'[1]ICR Data'!$A:$E,5,FALSE)</f>
        <v>3.2000000000000002E-3</v>
      </c>
      <c r="E172" s="179">
        <f>IF(VLOOKUP($B172,'[2]AA Comparison'!$C$1:$R$65536,3)="","",VLOOKUP($B172,'[2]AA Comparison'!$C$1:$R$65536,3,FALSE))</f>
        <v>0</v>
      </c>
      <c r="F172" s="179">
        <f>IF(VLOOKUP($B172,'[2]AA Comparison'!$C$1:$R$65536,10)="","",VLOOKUP($B172,'[2]AA Comparison'!$C$1:$R$65536,10,FALSE))</f>
        <v>0</v>
      </c>
      <c r="G172" s="179">
        <f>IF(VLOOKUP($B172,'[2]AA Comparison'!$C$1:$R$65536,4)="","",VLOOKUP($B172,'[2]AA Comparison'!$C$1:$R$65536,4,FALSE))</f>
        <v>0</v>
      </c>
      <c r="H172" s="179">
        <f>IF(VLOOKUP($B172,'[2]AA Comparison'!$C$1:$R$65536,11)="","",VLOOKUP($B172,'[2]AA Comparison'!$C$1:$R$65536,11,FALSE))</f>
        <v>0</v>
      </c>
      <c r="I172" s="179">
        <f>IF(VLOOKUP($B172,'[2]AA Comparison'!$C$1:$R$65536,5)="","",VLOOKUP($B172,'[2]AA Comparison'!$C$1:$R$65536,5,FALSE))</f>
        <v>1</v>
      </c>
      <c r="J172" s="179">
        <f>IF(VLOOKUP($B172,'[2]AA Comparison'!$C$1:$R$65536,12)="","",VLOOKUP($B172,'[2]AA Comparison'!$C$1:$R$65536,12,FALSE))</f>
        <v>1</v>
      </c>
      <c r="K172" s="49">
        <f>IF(VLOOKUP($B172,'[2]AA Comparison'!$C$1:$R$65536,6)="","",VLOOKUP($B172,'[2]AA Comparison'!$C$1:$R$65536,6,FALSE))</f>
        <v>0</v>
      </c>
      <c r="L172" s="49">
        <f>IF(VLOOKUP($B172,'[2]AA Comparison'!$C$1:$R$65536,13)="","",VLOOKUP($B172,'[2]AA Comparison'!$C$1:$R$65536,13,FALSE))</f>
        <v>0</v>
      </c>
      <c r="M172" s="49">
        <f>IF(VLOOKUP($B172,'[2]AA Comparison'!$C$1:$R$65536,7)="","",VLOOKUP($B172,'[2]AA Comparison'!$C$1:$R$65536,7,FALSE))</f>
        <v>0</v>
      </c>
      <c r="N172" s="49">
        <f>IF(VLOOKUP($B172,'[2]AA Comparison'!$C$1:$R$65536,14)="","",VLOOKUP($B172,'[2]AA Comparison'!$C$1:$R$65536,14,FALSE))</f>
        <v>0</v>
      </c>
      <c r="O172" s="49">
        <f>IF(VLOOKUP($B172,'[2]AA Comparison'!$C$1:$R$65536,8)="","",VLOOKUP($B172,'[2]AA Comparison'!$C$1:$R$65536,8,FALSE))</f>
        <v>0</v>
      </c>
      <c r="P172" s="49">
        <f>IF(VLOOKUP($B172,'[2]AA Comparison'!$C$1:$R$65536,15)="","",VLOOKUP($B172,'[2]AA Comparison'!$C$1:$R$65536,15,FALSE))</f>
        <v>0</v>
      </c>
      <c r="Q172" s="49">
        <f>IF(VLOOKUP($B172,'[2]AA Comparison'!$C$1:$R$65536,9)="","",VLOOKUP($B172,'[2]AA Comparison'!$C$1:$R$65536,9,FALSE))</f>
        <v>0</v>
      </c>
      <c r="R172" s="49">
        <f>IF(VLOOKUP($B172,'[2]AA Comparison'!$C$1:$R$65536,16)="","",VLOOKUP($B172,'[2]AA Comparison'!$C$1:$R$65536,16,FALSE))</f>
        <v>0</v>
      </c>
      <c r="S172" s="13">
        <f>VLOOKUP(B172,'[1]BuySell Data'!$A:$E,5,FALSE)</f>
        <v>4.0000000000000001E-3</v>
      </c>
      <c r="T172" s="30" t="str">
        <f>VLOOKUP(B172,'[1]Investment Managers'!$A:$B,2,FALSE)</f>
        <v>Vanguard Investments Australia Ltd</v>
      </c>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row>
    <row r="173" spans="1:244" s="3" customFormat="1" ht="13" x14ac:dyDescent="0.3">
      <c r="A173" s="50"/>
      <c r="B173" s="50"/>
      <c r="C173" s="50"/>
      <c r="D173" s="50"/>
      <c r="E173" s="179"/>
      <c r="F173" s="179"/>
      <c r="G173" s="179"/>
      <c r="H173" s="179"/>
      <c r="I173" s="179"/>
      <c r="J173" s="179"/>
      <c r="K173" s="49"/>
      <c r="L173" s="49"/>
      <c r="M173" s="49"/>
      <c r="N173" s="49"/>
      <c r="O173" s="49"/>
      <c r="P173" s="49"/>
      <c r="Q173" s="49"/>
      <c r="R173" s="49"/>
      <c r="S173" s="13"/>
      <c r="T173" s="37"/>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row>
    <row r="174" spans="1:244" s="3" customFormat="1" ht="13" x14ac:dyDescent="0.3">
      <c r="A174" s="188"/>
      <c r="B174" s="92" t="s">
        <v>830</v>
      </c>
      <c r="C174" s="92"/>
      <c r="D174" s="18">
        <f>MIN(D164:D172)</f>
        <v>0</v>
      </c>
      <c r="E174" s="183">
        <f>MIN(E164:E172)</f>
        <v>0</v>
      </c>
      <c r="F174" s="183"/>
      <c r="G174" s="183">
        <f>MIN(G164:G172)</f>
        <v>0</v>
      </c>
      <c r="H174" s="183"/>
      <c r="I174" s="183">
        <f>MIN(I164:I172)</f>
        <v>0</v>
      </c>
      <c r="J174" s="183"/>
      <c r="K174" s="48">
        <f>MIN(K164:K172)</f>
        <v>0</v>
      </c>
      <c r="L174" s="48"/>
      <c r="M174" s="48">
        <f>MIN(M164:M172)</f>
        <v>0</v>
      </c>
      <c r="N174" s="48"/>
      <c r="O174" s="48">
        <f>MIN(O164:O172)</f>
        <v>0</v>
      </c>
      <c r="P174" s="48"/>
      <c r="Q174" s="48">
        <f>MIN(Q164:Q172)</f>
        <v>0</v>
      </c>
      <c r="R174" s="48"/>
      <c r="S174" s="6">
        <f>MIN(S164:S172)</f>
        <v>7.000000000000001E-4</v>
      </c>
      <c r="T174" s="37"/>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row>
    <row r="175" spans="1:244" s="3" customFormat="1" ht="13" x14ac:dyDescent="0.3">
      <c r="A175" s="188"/>
      <c r="B175" s="92" t="s">
        <v>831</v>
      </c>
      <c r="C175" s="92"/>
      <c r="D175" s="18">
        <f>MAX(D164:D172)</f>
        <v>9.9000000000000008E-3</v>
      </c>
      <c r="E175" s="183"/>
      <c r="F175" s="183">
        <f>MAX(F164:F172)</f>
        <v>1</v>
      </c>
      <c r="G175" s="183"/>
      <c r="H175" s="183">
        <f>MAX(H164:H172)</f>
        <v>1</v>
      </c>
      <c r="I175" s="183"/>
      <c r="J175" s="183">
        <f>MAX(J164:J172)</f>
        <v>1</v>
      </c>
      <c r="K175" s="48"/>
      <c r="L175" s="48">
        <f>MAX(L164:L172)</f>
        <v>1</v>
      </c>
      <c r="M175" s="48"/>
      <c r="N175" s="48">
        <f>MAX(N164:N172)</f>
        <v>0.1</v>
      </c>
      <c r="O175" s="48"/>
      <c r="P175" s="48">
        <f>MAX(P164:P172)</f>
        <v>0</v>
      </c>
      <c r="Q175" s="48"/>
      <c r="R175" s="48">
        <f>MAX(R164:R172)</f>
        <v>0</v>
      </c>
      <c r="S175" s="6">
        <f>MAX(S164:S172)</f>
        <v>6.9999999999999993E-3</v>
      </c>
      <c r="T175" s="37"/>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row>
    <row r="176" spans="1:244" s="3" customFormat="1" ht="13" x14ac:dyDescent="0.3">
      <c r="A176" s="92" t="s">
        <v>298</v>
      </c>
      <c r="B176" s="39"/>
      <c r="C176" s="39"/>
      <c r="D176" s="18"/>
      <c r="E176" s="193"/>
      <c r="F176" s="51"/>
      <c r="G176" s="193"/>
      <c r="H176" s="51"/>
      <c r="I176" s="193"/>
      <c r="J176" s="51"/>
      <c r="K176" s="53"/>
      <c r="L176" s="51"/>
      <c r="M176" s="53"/>
      <c r="N176" s="51"/>
      <c r="O176" s="53"/>
      <c r="P176" s="51"/>
      <c r="Q176" s="53"/>
      <c r="R176" s="51"/>
      <c r="S176" s="18"/>
      <c r="T176" s="37"/>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row>
    <row r="177" spans="1:244" s="3" customFormat="1" ht="13" x14ac:dyDescent="0.3">
      <c r="A177" s="118" t="s">
        <v>1054</v>
      </c>
      <c r="B177" s="52" t="s">
        <v>118</v>
      </c>
      <c r="C177" s="52" t="s">
        <v>874</v>
      </c>
      <c r="D177" s="50">
        <f>VLOOKUP(B177,'[1]ICR Data'!$A:$E,5,FALSE)</f>
        <v>7.7000000000000002E-3</v>
      </c>
      <c r="E177" s="179">
        <f>IF(VLOOKUP($B177,'[2]AA Comparison'!$C$1:$R$65536,3)="","",VLOOKUP($B177,'[2]AA Comparison'!$C$1:$R$65536,3,FALSE))</f>
        <v>0</v>
      </c>
      <c r="F177" s="179">
        <f>IF(VLOOKUP($B177,'[2]AA Comparison'!$C$1:$R$65536,10)="","",VLOOKUP($B177,'[2]AA Comparison'!$C$1:$R$65536,10,FALSE))</f>
        <v>0.2</v>
      </c>
      <c r="G177" s="179">
        <f>IF(VLOOKUP($B177,'[2]AA Comparison'!$C$1:$R$65536,4)="","",VLOOKUP($B177,'[2]AA Comparison'!$C$1:$R$65536,4,FALSE))</f>
        <v>0</v>
      </c>
      <c r="H177" s="179">
        <f>IF(VLOOKUP($B177,'[2]AA Comparison'!$C$1:$R$65536,11)="","",VLOOKUP($B177,'[2]AA Comparison'!$C$1:$R$65536,11,FALSE))</f>
        <v>0.3</v>
      </c>
      <c r="I177" s="179">
        <f>IF(VLOOKUP($B177,'[2]AA Comparison'!$C$1:$R$65536,5)="","",VLOOKUP($B177,'[2]AA Comparison'!$C$1:$R$65536,5,FALSE))</f>
        <v>0.6</v>
      </c>
      <c r="J177" s="179">
        <f>IF(VLOOKUP($B177,'[2]AA Comparison'!$C$1:$R$65536,12)="","",VLOOKUP($B177,'[2]AA Comparison'!$C$1:$R$65536,12,FALSE))</f>
        <v>1</v>
      </c>
      <c r="K177" s="49">
        <f>IF(VLOOKUP($B177,'[2]AA Comparison'!$C$1:$R$65536,6)="","",VLOOKUP($B177,'[2]AA Comparison'!$C$1:$R$65536,6,FALSE))</f>
        <v>0</v>
      </c>
      <c r="L177" s="49">
        <f>IF(VLOOKUP($B177,'[2]AA Comparison'!$C$1:$R$65536,13)="","",VLOOKUP($B177,'[2]AA Comparison'!$C$1:$R$65536,13,FALSE))</f>
        <v>0</v>
      </c>
      <c r="M177" s="49">
        <f>IF(VLOOKUP($B177,'[2]AA Comparison'!$C$1:$R$65536,7)="","",VLOOKUP($B177,'[2]AA Comparison'!$C$1:$R$65536,7,FALSE))</f>
        <v>0</v>
      </c>
      <c r="N177" s="49">
        <f>IF(VLOOKUP($B177,'[2]AA Comparison'!$C$1:$R$65536,14)="","",VLOOKUP($B177,'[2]AA Comparison'!$C$1:$R$65536,14,FALSE))</f>
        <v>0</v>
      </c>
      <c r="O177" s="49">
        <f>IF(VLOOKUP($B177,'[2]AA Comparison'!$C$1:$R$65536,8)="","",VLOOKUP($B177,'[2]AA Comparison'!$C$1:$R$65536,8,FALSE))</f>
        <v>0</v>
      </c>
      <c r="P177" s="49">
        <f>IF(VLOOKUP($B177,'[2]AA Comparison'!$C$1:$R$65536,15)="","",VLOOKUP($B177,'[2]AA Comparison'!$C$1:$R$65536,15,FALSE))</f>
        <v>0</v>
      </c>
      <c r="Q177" s="49">
        <f>IF(VLOOKUP($B177,'[2]AA Comparison'!$C$1:$R$65536,9)="","",VLOOKUP($B177,'[2]AA Comparison'!$C$1:$R$65536,9,FALSE))</f>
        <v>0</v>
      </c>
      <c r="R177" s="49">
        <f>IF(VLOOKUP($B177,'[2]AA Comparison'!$C$1:$R$65536,16)="","",VLOOKUP($B177,'[2]AA Comparison'!$C$1:$R$65536,16,FALSE))</f>
        <v>0</v>
      </c>
      <c r="S177" s="13">
        <f>VLOOKUP(B177,'[1]BuySell Data'!$A:$E,5,FALSE)</f>
        <v>5.1999999999999998E-3</v>
      </c>
      <c r="T177" s="30" t="str">
        <f>VLOOKUP(B177,'[1]Investment Managers'!$A:$B,2,FALSE)</f>
        <v>Bentham Asset Management Pty Limited</v>
      </c>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row>
    <row r="178" spans="1:244" s="3" customFormat="1" ht="13" x14ac:dyDescent="0.3">
      <c r="A178" s="191" t="s">
        <v>351</v>
      </c>
      <c r="B178" s="39" t="s">
        <v>352</v>
      </c>
      <c r="C178" s="52" t="s">
        <v>874</v>
      </c>
      <c r="D178" s="50">
        <f>VLOOKUP(B178,'[1]ICR Data'!$A:$E,5,FALSE)</f>
        <v>5.0000000000000001E-3</v>
      </c>
      <c r="E178" s="179">
        <f>IF(VLOOKUP($B178,'[2]AA Comparison'!$C$1:$R$65536,3)="","",VLOOKUP($B178,'[2]AA Comparison'!$C$1:$R$65536,3,FALSE))</f>
        <v>0</v>
      </c>
      <c r="F178" s="179">
        <f>IF(VLOOKUP($B178,'[2]AA Comparison'!$C$1:$R$65536,10)="","",VLOOKUP($B178,'[2]AA Comparison'!$C$1:$R$65536,10,FALSE))</f>
        <v>1</v>
      </c>
      <c r="G178" s="179">
        <f>IF(VLOOKUP($B178,'[2]AA Comparison'!$C$1:$R$65536,4)="","",VLOOKUP($B178,'[2]AA Comparison'!$C$1:$R$65536,4,FALSE))</f>
        <v>0</v>
      </c>
      <c r="H178" s="179">
        <f>IF(VLOOKUP($B178,'[2]AA Comparison'!$C$1:$R$65536,11)="","",VLOOKUP($B178,'[2]AA Comparison'!$C$1:$R$65536,11,FALSE))</f>
        <v>0.3</v>
      </c>
      <c r="I178" s="179">
        <f>IF(VLOOKUP($B178,'[2]AA Comparison'!$C$1:$R$65536,5)="","",VLOOKUP($B178,'[2]AA Comparison'!$C$1:$R$65536,5,FALSE))</f>
        <v>0</v>
      </c>
      <c r="J178" s="179">
        <f>IF(VLOOKUP($B178,'[2]AA Comparison'!$C$1:$R$65536,12)="","",VLOOKUP($B178,'[2]AA Comparison'!$C$1:$R$65536,12,FALSE))</f>
        <v>1</v>
      </c>
      <c r="K178" s="49">
        <f>IF(VLOOKUP($B178,'[2]AA Comparison'!$C$1:$R$65536,6)="","",VLOOKUP($B178,'[2]AA Comparison'!$C$1:$R$65536,6,FALSE))</f>
        <v>0</v>
      </c>
      <c r="L178" s="49">
        <f>IF(VLOOKUP($B178,'[2]AA Comparison'!$C$1:$R$65536,13)="","",VLOOKUP($B178,'[2]AA Comparison'!$C$1:$R$65536,13,FALSE))</f>
        <v>0</v>
      </c>
      <c r="M178" s="49">
        <f>IF(VLOOKUP($B178,'[2]AA Comparison'!$C$1:$R$65536,7)="","",VLOOKUP($B178,'[2]AA Comparison'!$C$1:$R$65536,7,FALSE))</f>
        <v>0</v>
      </c>
      <c r="N178" s="49">
        <f>IF(VLOOKUP($B178,'[2]AA Comparison'!$C$1:$R$65536,14)="","",VLOOKUP($B178,'[2]AA Comparison'!$C$1:$R$65536,14,FALSE))</f>
        <v>0</v>
      </c>
      <c r="O178" s="49">
        <f>IF(VLOOKUP($B178,'[2]AA Comparison'!$C$1:$R$65536,8)="","",VLOOKUP($B178,'[2]AA Comparison'!$C$1:$R$65536,8,FALSE))</f>
        <v>0</v>
      </c>
      <c r="P178" s="49">
        <f>IF(VLOOKUP($B178,'[2]AA Comparison'!$C$1:$R$65536,15)="","",VLOOKUP($B178,'[2]AA Comparison'!$C$1:$R$65536,15,FALSE))</f>
        <v>0</v>
      </c>
      <c r="Q178" s="49">
        <f>IF(VLOOKUP($B178,'[2]AA Comparison'!$C$1:$R$65536,9)="","",VLOOKUP($B178,'[2]AA Comparison'!$C$1:$R$65536,9,FALSE))</f>
        <v>0</v>
      </c>
      <c r="R178" s="49">
        <f>IF(VLOOKUP($B178,'[2]AA Comparison'!$C$1:$R$65536,16)="","",VLOOKUP($B178,'[2]AA Comparison'!$C$1:$R$65536,16,FALSE))</f>
        <v>0</v>
      </c>
      <c r="S178" s="13">
        <f>VLOOKUP(B178,'[1]BuySell Data'!$A:$E,5,FALSE)</f>
        <v>3.0000000000000001E-3</v>
      </c>
      <c r="T178" s="30" t="str">
        <f>VLOOKUP(B178,'[1]Investment Managers'!$A:$B,2,FALSE)</f>
        <v>JPMorgan Asset Management Inc</v>
      </c>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row>
    <row r="179" spans="1:244" s="3" customFormat="1" ht="13" x14ac:dyDescent="0.3">
      <c r="A179" s="191" t="s">
        <v>1111</v>
      </c>
      <c r="B179" s="39" t="s">
        <v>1112</v>
      </c>
      <c r="C179" s="52" t="s">
        <v>874</v>
      </c>
      <c r="D179" s="50">
        <f>VLOOKUP(B179,'[1]ICR Data'!$A:$E,5,FALSE)</f>
        <v>6.9999999999999993E-3</v>
      </c>
      <c r="E179" s="179">
        <f>IF(VLOOKUP($B179,'[2]AA Comparison'!$C$1:$R$65536,3)="","",VLOOKUP($B179,'[2]AA Comparison'!$C$1:$R$65536,3,FALSE))</f>
        <v>0</v>
      </c>
      <c r="F179" s="179">
        <f>IF(VLOOKUP($B179,'[2]AA Comparison'!$C$1:$R$65536,10)="","",VLOOKUP($B179,'[2]AA Comparison'!$C$1:$R$65536,10,FALSE))</f>
        <v>1</v>
      </c>
      <c r="G179" s="179">
        <f>IF(VLOOKUP($B179,'[2]AA Comparison'!$C$1:$R$65536,4)="","",VLOOKUP($B179,'[2]AA Comparison'!$C$1:$R$65536,4,FALSE))</f>
        <v>0</v>
      </c>
      <c r="H179" s="179">
        <f>IF(VLOOKUP($B179,'[2]AA Comparison'!$C$1:$R$65536,11)="","",VLOOKUP($B179,'[2]AA Comparison'!$C$1:$R$65536,11,FALSE))</f>
        <v>0</v>
      </c>
      <c r="I179" s="179">
        <f>IF(VLOOKUP($B179,'[2]AA Comparison'!$C$1:$R$65536,5)="","",VLOOKUP($B179,'[2]AA Comparison'!$C$1:$R$65536,5,FALSE))</f>
        <v>0</v>
      </c>
      <c r="J179" s="179">
        <f>IF(VLOOKUP($B179,'[2]AA Comparison'!$C$1:$R$65536,12)="","",VLOOKUP($B179,'[2]AA Comparison'!$C$1:$R$65536,12,FALSE))</f>
        <v>1</v>
      </c>
      <c r="K179" s="49">
        <f>IF(VLOOKUP($B179,'[2]AA Comparison'!$C$1:$R$65536,6)="","",VLOOKUP($B179,'[2]AA Comparison'!$C$1:$R$65536,6,FALSE))</f>
        <v>0</v>
      </c>
      <c r="L179" s="49">
        <f>IF(VLOOKUP($B179,'[2]AA Comparison'!$C$1:$R$65536,13)="","",VLOOKUP($B179,'[2]AA Comparison'!$C$1:$R$65536,13,FALSE))</f>
        <v>0</v>
      </c>
      <c r="M179" s="49">
        <f>IF(VLOOKUP($B179,'[2]AA Comparison'!$C$1:$R$65536,7)="","",VLOOKUP($B179,'[2]AA Comparison'!$C$1:$R$65536,7,FALSE))</f>
        <v>0</v>
      </c>
      <c r="N179" s="49">
        <f>IF(VLOOKUP($B179,'[2]AA Comparison'!$C$1:$R$65536,14)="","",VLOOKUP($B179,'[2]AA Comparison'!$C$1:$R$65536,14,FALSE))</f>
        <v>0</v>
      </c>
      <c r="O179" s="49">
        <f>IF(VLOOKUP($B179,'[2]AA Comparison'!$C$1:$R$65536,8)="","",VLOOKUP($B179,'[2]AA Comparison'!$C$1:$R$65536,8,FALSE))</f>
        <v>0</v>
      </c>
      <c r="P179" s="49">
        <f>IF(VLOOKUP($B179,'[2]AA Comparison'!$C$1:$R$65536,15)="","",VLOOKUP($B179,'[2]AA Comparison'!$C$1:$R$65536,15,FALSE))</f>
        <v>0</v>
      </c>
      <c r="Q179" s="49">
        <f>IF(VLOOKUP($B179,'[2]AA Comparison'!$C$1:$R$65536,9)="","",VLOOKUP($B179,'[2]AA Comparison'!$C$1:$R$65536,9,FALSE))</f>
        <v>0</v>
      </c>
      <c r="R179" s="49">
        <f>IF(VLOOKUP($B179,'[2]AA Comparison'!$C$1:$R$65536,16)="","",VLOOKUP($B179,'[2]AA Comparison'!$C$1:$R$65536,16,FALSE))</f>
        <v>0</v>
      </c>
      <c r="S179" s="13">
        <f>VLOOKUP(B179,'[1]BuySell Data'!$A:$E,5,FALSE)</f>
        <v>2E-3</v>
      </c>
      <c r="T179" s="30" t="str">
        <f>VLOOKUP(B179,'[1]Investment Managers'!$A:$B,2,FALSE)</f>
        <v>Payden &amp; Rygel</v>
      </c>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row>
    <row r="180" spans="1:244" s="3" customFormat="1" ht="13" x14ac:dyDescent="0.3">
      <c r="A180" s="39"/>
      <c r="B180" s="39"/>
      <c r="C180" s="39"/>
      <c r="D180" s="18"/>
      <c r="E180" s="193"/>
      <c r="F180" s="51"/>
      <c r="G180" s="193"/>
      <c r="H180" s="51"/>
      <c r="I180" s="193"/>
      <c r="J180" s="51"/>
      <c r="K180" s="53"/>
      <c r="L180" s="51"/>
      <c r="M180" s="53"/>
      <c r="N180" s="51"/>
      <c r="O180" s="53"/>
      <c r="P180" s="51"/>
      <c r="Q180" s="53"/>
      <c r="R180" s="51"/>
      <c r="S180" s="18"/>
      <c r="T180" s="37"/>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row>
    <row r="181" spans="1:244" s="37" customFormat="1" ht="13" x14ac:dyDescent="0.3">
      <c r="A181" s="39"/>
      <c r="B181" s="92" t="s">
        <v>830</v>
      </c>
      <c r="C181" s="92"/>
      <c r="D181" s="18">
        <f>MIN(D177:D179)</f>
        <v>5.0000000000000001E-3</v>
      </c>
      <c r="E181" s="51">
        <f>MIN(E177:E178)</f>
        <v>0</v>
      </c>
      <c r="F181" s="193"/>
      <c r="G181" s="51">
        <f>MIN(G177:G178)</f>
        <v>0</v>
      </c>
      <c r="H181" s="193"/>
      <c r="I181" s="51">
        <f>MIN(I177:I178)</f>
        <v>0</v>
      </c>
      <c r="J181" s="193"/>
      <c r="K181" s="51">
        <f>MIN(K177:K178)</f>
        <v>0</v>
      </c>
      <c r="L181" s="53"/>
      <c r="M181" s="51">
        <f>MIN(M177:M178)</f>
        <v>0</v>
      </c>
      <c r="N181" s="53"/>
      <c r="O181" s="51">
        <f>MIN(O177:O178)</f>
        <v>0</v>
      </c>
      <c r="P181" s="53"/>
      <c r="Q181" s="51">
        <f>MIN(Q177:Q178)</f>
        <v>0</v>
      </c>
      <c r="R181" s="53"/>
      <c r="S181" s="18">
        <f>MIN(S177:S179)</f>
        <v>2E-3</v>
      </c>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row>
    <row r="182" spans="1:244" s="37" customFormat="1" ht="13" x14ac:dyDescent="0.3">
      <c r="A182" s="39"/>
      <c r="B182" s="92" t="s">
        <v>831</v>
      </c>
      <c r="C182" s="92"/>
      <c r="D182" s="18">
        <f>MAX(D177:D179)</f>
        <v>7.7000000000000002E-3</v>
      </c>
      <c r="E182" s="193"/>
      <c r="F182" s="51">
        <f>MAX(F177:F178)</f>
        <v>1</v>
      </c>
      <c r="G182" s="193"/>
      <c r="H182" s="51">
        <f>MAX(H177:H178)</f>
        <v>0.3</v>
      </c>
      <c r="I182" s="193"/>
      <c r="J182" s="51">
        <f>MAX(J177:J178)</f>
        <v>1</v>
      </c>
      <c r="K182" s="53"/>
      <c r="L182" s="51">
        <f>MAX(L177:L178)</f>
        <v>0</v>
      </c>
      <c r="M182" s="53"/>
      <c r="N182" s="51">
        <f>MAX(N177:N178)</f>
        <v>0</v>
      </c>
      <c r="O182" s="53"/>
      <c r="P182" s="51">
        <f>MAX(P177:P178)</f>
        <v>0</v>
      </c>
      <c r="Q182" s="53"/>
      <c r="R182" s="51">
        <f>MAX(R177:R178)</f>
        <v>0</v>
      </c>
      <c r="S182" s="18">
        <f>MAX(S177:S179)</f>
        <v>5.1999999999999998E-3</v>
      </c>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row>
    <row r="183" spans="1:244" s="3" customFormat="1" ht="13" x14ac:dyDescent="0.3">
      <c r="A183" s="184" t="s">
        <v>208</v>
      </c>
      <c r="B183" s="39"/>
      <c r="C183" s="39"/>
      <c r="D183" s="50"/>
      <c r="E183" s="179"/>
      <c r="F183" s="179"/>
      <c r="G183" s="179"/>
      <c r="H183" s="179"/>
      <c r="I183" s="179"/>
      <c r="J183" s="179"/>
      <c r="K183" s="49"/>
      <c r="L183" s="49"/>
      <c r="M183" s="49"/>
      <c r="N183" s="49"/>
      <c r="O183" s="49"/>
      <c r="P183" s="49"/>
      <c r="Q183" s="49"/>
      <c r="R183" s="49"/>
      <c r="S183" s="13"/>
      <c r="T183" s="37"/>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row>
    <row r="184" spans="1:244" s="3" customFormat="1" ht="13" x14ac:dyDescent="0.3">
      <c r="A184" s="180" t="s">
        <v>1363</v>
      </c>
      <c r="B184" s="60" t="s">
        <v>237</v>
      </c>
      <c r="C184" s="52" t="s">
        <v>874</v>
      </c>
      <c r="D184" s="50">
        <f>VLOOKUP(B184,'[1]ICR Data'!$A:$E,5,FALSE)</f>
        <v>7.1999999999999998E-3</v>
      </c>
      <c r="E184" s="179">
        <f>IF(VLOOKUP($B184,'[2]AA Comparison'!$C$1:$R$65536,3)="","",VLOOKUP($B184,'[2]AA Comparison'!$C$1:$R$65536,3,FALSE))</f>
        <v>0</v>
      </c>
      <c r="F184" s="179">
        <f>IF(VLOOKUP($B184,'[2]AA Comparison'!$C$1:$R$65536,10)="","",VLOOKUP($B184,'[2]AA Comparison'!$C$1:$R$65536,10,FALSE))</f>
        <v>0.1</v>
      </c>
      <c r="G184" s="179">
        <f>IF(VLOOKUP($B184,'[2]AA Comparison'!$C$1:$R$65536,4)="","",VLOOKUP($B184,'[2]AA Comparison'!$C$1:$R$65536,4,FALSE))</f>
        <v>0</v>
      </c>
      <c r="H184" s="179">
        <f>IF(VLOOKUP($B184,'[2]AA Comparison'!$C$1:$R$65536,11)="","",VLOOKUP($B184,'[2]AA Comparison'!$C$1:$R$65536,11,FALSE))</f>
        <v>0</v>
      </c>
      <c r="I184" s="179">
        <f>IF(VLOOKUP($B184,'[2]AA Comparison'!$C$1:$R$65536,5)="","",VLOOKUP($B184,'[2]AA Comparison'!$C$1:$R$65536,5,FALSE))</f>
        <v>0</v>
      </c>
      <c r="J184" s="179">
        <f>IF(VLOOKUP($B184,'[2]AA Comparison'!$C$1:$R$65536,12)="","",VLOOKUP($B184,'[2]AA Comparison'!$C$1:$R$65536,12,FALSE))</f>
        <v>0</v>
      </c>
      <c r="K184" s="49">
        <f>IF(VLOOKUP($B184,'[2]AA Comparison'!$C$1:$R$65536,6)="","",VLOOKUP($B184,'[2]AA Comparison'!$C$1:$R$65536,6,FALSE))</f>
        <v>0</v>
      </c>
      <c r="L184" s="49">
        <f>IF(VLOOKUP($B184,'[2]AA Comparison'!$C$1:$R$65536,13)="","",VLOOKUP($B184,'[2]AA Comparison'!$C$1:$R$65536,13,FALSE))</f>
        <v>0</v>
      </c>
      <c r="M184" s="49">
        <f>IF(VLOOKUP($B184,'[2]AA Comparison'!$C$1:$R$65536,7)="","",VLOOKUP($B184,'[2]AA Comparison'!$C$1:$R$65536,7,FALSE))</f>
        <v>0</v>
      </c>
      <c r="N184" s="49">
        <f>IF(VLOOKUP($B184,'[2]AA Comparison'!$C$1:$R$65536,14)="","",VLOOKUP($B184,'[2]AA Comparison'!$C$1:$R$65536,14,FALSE))</f>
        <v>0</v>
      </c>
      <c r="O184" s="49">
        <f>IF(VLOOKUP($B184,'[2]AA Comparison'!$C$1:$R$65536,8)="","",VLOOKUP($B184,'[2]AA Comparison'!$C$1:$R$65536,8,FALSE))</f>
        <v>0.9</v>
      </c>
      <c r="P184" s="49">
        <f>IF(VLOOKUP($B184,'[2]AA Comparison'!$C$1:$R$65536,15)="","",VLOOKUP($B184,'[2]AA Comparison'!$C$1:$R$65536,15,FALSE))</f>
        <v>1</v>
      </c>
      <c r="Q184" s="49">
        <f>IF(VLOOKUP($B184,'[2]AA Comparison'!$C$1:$R$65536,9)="","",VLOOKUP($B184,'[2]AA Comparison'!$C$1:$R$65536,9,FALSE))</f>
        <v>0</v>
      </c>
      <c r="R184" s="49">
        <f>IF(VLOOKUP($B184,'[2]AA Comparison'!$C$1:$R$65536,16)="","",VLOOKUP($B184,'[2]AA Comparison'!$C$1:$R$65536,16,FALSE))</f>
        <v>0</v>
      </c>
      <c r="S184" s="13" t="e">
        <f>VLOOKUP(B184,'[1]BuySell Data'!$A:$E,5,FALSE)</f>
        <v>#N/A</v>
      </c>
      <c r="T184" s="30" t="str">
        <f>VLOOKUP(B184,'[1]Investment Managers'!$A:$B,2,FALSE)</f>
        <v>Antares Capital Partners Ltd</v>
      </c>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row>
    <row r="185" spans="1:244" s="3" customFormat="1" ht="13" x14ac:dyDescent="0.3">
      <c r="A185" s="180" t="s">
        <v>241</v>
      </c>
      <c r="B185" s="39" t="s">
        <v>242</v>
      </c>
      <c r="C185" s="52" t="s">
        <v>874</v>
      </c>
      <c r="D185" s="50">
        <f>VLOOKUP(B185,'[1]ICR Data'!$A:$E,5,FALSE)</f>
        <v>8.5000000000000006E-3</v>
      </c>
      <c r="E185" s="179">
        <f>IF(VLOOKUP($B185,'[2]AA Comparison'!$C$1:$R$65536,3)="","",VLOOKUP($B185,'[2]AA Comparison'!$C$1:$R$65536,3,FALSE))</f>
        <v>0</v>
      </c>
      <c r="F185" s="179">
        <f>IF(VLOOKUP($B185,'[2]AA Comparison'!$C$1:$R$65536,10)="","",VLOOKUP($B185,'[2]AA Comparison'!$C$1:$R$65536,10,FALSE))</f>
        <v>0.1</v>
      </c>
      <c r="G185" s="179">
        <f>IF(VLOOKUP($B185,'[2]AA Comparison'!$C$1:$R$65536,4)="","",VLOOKUP($B185,'[2]AA Comparison'!$C$1:$R$65536,4,FALSE))</f>
        <v>0</v>
      </c>
      <c r="H185" s="179">
        <f>IF(VLOOKUP($B185,'[2]AA Comparison'!$C$1:$R$65536,11)="","",VLOOKUP($B185,'[2]AA Comparison'!$C$1:$R$65536,11,FALSE))</f>
        <v>0</v>
      </c>
      <c r="I185" s="179">
        <f>IF(VLOOKUP($B185,'[2]AA Comparison'!$C$1:$R$65536,5)="","",VLOOKUP($B185,'[2]AA Comparison'!$C$1:$R$65536,5,FALSE))</f>
        <v>0</v>
      </c>
      <c r="J185" s="179">
        <f>IF(VLOOKUP($B185,'[2]AA Comparison'!$C$1:$R$65536,12)="","",VLOOKUP($B185,'[2]AA Comparison'!$C$1:$R$65536,12,FALSE))</f>
        <v>0</v>
      </c>
      <c r="K185" s="49">
        <f>IF(VLOOKUP($B185,'[2]AA Comparison'!$C$1:$R$65536,6)="","",VLOOKUP($B185,'[2]AA Comparison'!$C$1:$R$65536,6,FALSE))</f>
        <v>0</v>
      </c>
      <c r="L185" s="49">
        <f>IF(VLOOKUP($B185,'[2]AA Comparison'!$C$1:$R$65536,13)="","",VLOOKUP($B185,'[2]AA Comparison'!$C$1:$R$65536,13,FALSE))</f>
        <v>0</v>
      </c>
      <c r="M185" s="49">
        <f>IF(VLOOKUP($B185,'[2]AA Comparison'!$C$1:$R$65536,7)="","",VLOOKUP($B185,'[2]AA Comparison'!$C$1:$R$65536,7,FALSE))</f>
        <v>0</v>
      </c>
      <c r="N185" s="49">
        <f>IF(VLOOKUP($B185,'[2]AA Comparison'!$C$1:$R$65536,14)="","",VLOOKUP($B185,'[2]AA Comparison'!$C$1:$R$65536,14,FALSE))</f>
        <v>0</v>
      </c>
      <c r="O185" s="49">
        <f>IF(VLOOKUP($B185,'[2]AA Comparison'!$C$1:$R$65536,8)="","",VLOOKUP($B185,'[2]AA Comparison'!$C$1:$R$65536,8,FALSE))</f>
        <v>0.9</v>
      </c>
      <c r="P185" s="49">
        <f>IF(VLOOKUP($B185,'[2]AA Comparison'!$C$1:$R$65536,15)="","",VLOOKUP($B185,'[2]AA Comparison'!$C$1:$R$65536,15,FALSE))</f>
        <v>1</v>
      </c>
      <c r="Q185" s="49">
        <f>IF(VLOOKUP($B185,'[2]AA Comparison'!$C$1:$R$65536,9)="","",VLOOKUP($B185,'[2]AA Comparison'!$C$1:$R$65536,9,FALSE))</f>
        <v>0</v>
      </c>
      <c r="R185" s="49">
        <f>IF(VLOOKUP($B185,'[2]AA Comparison'!$C$1:$R$65536,16)="","",VLOOKUP($B185,'[2]AA Comparison'!$C$1:$R$65536,16,FALSE))</f>
        <v>0</v>
      </c>
      <c r="S185" s="13">
        <f>VLOOKUP(B185,'[1]BuySell Data'!$A:$E,5,FALSE)</f>
        <v>3.0000000000000001E-3</v>
      </c>
      <c r="T185" s="30" t="str">
        <f>VLOOKUP(B185,'[1]Investment Managers'!$A:$B,2,FALSE)</f>
        <v>APN Funds Management Ltd</v>
      </c>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row>
    <row r="186" spans="1:244" s="3" customFormat="1" ht="13" x14ac:dyDescent="0.3">
      <c r="A186" s="118" t="s">
        <v>870</v>
      </c>
      <c r="B186" s="39" t="s">
        <v>869</v>
      </c>
      <c r="C186" s="52" t="s">
        <v>874</v>
      </c>
      <c r="D186" s="50" t="e">
        <f>VLOOKUP(B186,'[1]ICR Data'!$A:$E,5,FALSE)</f>
        <v>#N/A</v>
      </c>
      <c r="E186" s="179">
        <f>IF(VLOOKUP($B186,'[2]AA Comparison'!$C$1:$R$65536,3)="","",VLOOKUP($B186,'[2]AA Comparison'!$C$1:$R$65536,3,FALSE))</f>
        <v>0</v>
      </c>
      <c r="F186" s="179">
        <f>IF(VLOOKUP($B186,'[2]AA Comparison'!$C$1:$R$65536,10)="","",VLOOKUP($B186,'[2]AA Comparison'!$C$1:$R$65536,10,FALSE))</f>
        <v>0</v>
      </c>
      <c r="G186" s="179">
        <f>IF(VLOOKUP($B186,'[2]AA Comparison'!$C$1:$R$65536,4)="","",VLOOKUP($B186,'[2]AA Comparison'!$C$1:$R$65536,4,FALSE))</f>
        <v>0</v>
      </c>
      <c r="H186" s="179">
        <f>IF(VLOOKUP($B186,'[2]AA Comparison'!$C$1:$R$65536,11)="","",VLOOKUP($B186,'[2]AA Comparison'!$C$1:$R$65536,11,FALSE))</f>
        <v>0</v>
      </c>
      <c r="I186" s="179">
        <f>IF(VLOOKUP($B186,'[2]AA Comparison'!$C$1:$R$65536,5)="","",VLOOKUP($B186,'[2]AA Comparison'!$C$1:$R$65536,5,FALSE))</f>
        <v>0</v>
      </c>
      <c r="J186" s="179">
        <f>IF(VLOOKUP($B186,'[2]AA Comparison'!$C$1:$R$65536,12)="","",VLOOKUP($B186,'[2]AA Comparison'!$C$1:$R$65536,12,FALSE))</f>
        <v>0</v>
      </c>
      <c r="K186" s="49">
        <f>IF(VLOOKUP($B186,'[2]AA Comparison'!$C$1:$R$65536,6)="","",VLOOKUP($B186,'[2]AA Comparison'!$C$1:$R$65536,6,FALSE))</f>
        <v>0</v>
      </c>
      <c r="L186" s="49">
        <f>IF(VLOOKUP($B186,'[2]AA Comparison'!$C$1:$R$65536,13)="","",VLOOKUP($B186,'[2]AA Comparison'!$C$1:$R$65536,13,FALSE))</f>
        <v>0</v>
      </c>
      <c r="M186" s="49">
        <f>IF(VLOOKUP($B186,'[2]AA Comparison'!$C$1:$R$65536,7)="","",VLOOKUP($B186,'[2]AA Comparison'!$C$1:$R$65536,7,FALSE))</f>
        <v>0</v>
      </c>
      <c r="N186" s="49">
        <f>IF(VLOOKUP($B186,'[2]AA Comparison'!$C$1:$R$65536,14)="","",VLOOKUP($B186,'[2]AA Comparison'!$C$1:$R$65536,14,FALSE))</f>
        <v>0</v>
      </c>
      <c r="O186" s="49">
        <f>IF(VLOOKUP($B186,'[2]AA Comparison'!$C$1:$R$65536,8)="","",VLOOKUP($B186,'[2]AA Comparison'!$C$1:$R$65536,8,FALSE))</f>
        <v>0.95</v>
      </c>
      <c r="P186" s="49">
        <f>IF(VLOOKUP($B186,'[2]AA Comparison'!$C$1:$R$65536,15)="","",VLOOKUP($B186,'[2]AA Comparison'!$C$1:$R$65536,15,FALSE))</f>
        <v>1</v>
      </c>
      <c r="Q186" s="49">
        <f>IF(VLOOKUP($B186,'[2]AA Comparison'!$C$1:$R$65536,9)="","",VLOOKUP($B186,'[2]AA Comparison'!$C$1:$R$65536,9,FALSE))</f>
        <v>0</v>
      </c>
      <c r="R186" s="49">
        <f>IF(VLOOKUP($B186,'[2]AA Comparison'!$C$1:$R$65536,16)="","",VLOOKUP($B186,'[2]AA Comparison'!$C$1:$R$65536,16,FALSE))</f>
        <v>0</v>
      </c>
      <c r="S186" s="13" t="e">
        <f>VLOOKUP(B186,'[1]BuySell Data'!$A:$E,5,FALSE)</f>
        <v>#N/A</v>
      </c>
      <c r="T186" s="30" t="str">
        <f>VLOOKUP(B186,'[1]Investment Managers'!$A:$B,2,FALSE)</f>
        <v>ClearView Financial Management Limited</v>
      </c>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row>
    <row r="187" spans="1:244" s="3" customFormat="1" ht="13" x14ac:dyDescent="0.3">
      <c r="A187" s="180" t="s">
        <v>301</v>
      </c>
      <c r="B187" s="39" t="s">
        <v>302</v>
      </c>
      <c r="C187" s="52" t="s">
        <v>874</v>
      </c>
      <c r="D187" s="50">
        <f>VLOOKUP(B187,'[1]ICR Data'!$A:$E,5,FALSE)</f>
        <v>9.0000000000000011E-3</v>
      </c>
      <c r="E187" s="179">
        <f>IF(VLOOKUP($B187,'[2]AA Comparison'!$C$1:$R$65536,3)="","",VLOOKUP($B187,'[2]AA Comparison'!$C$1:$R$65536,3,FALSE))</f>
        <v>0</v>
      </c>
      <c r="F187" s="179">
        <f>IF(VLOOKUP($B187,'[2]AA Comparison'!$C$1:$R$65536,10)="","",VLOOKUP($B187,'[2]AA Comparison'!$C$1:$R$65536,10,FALSE))</f>
        <v>0.2</v>
      </c>
      <c r="G187" s="179">
        <f>IF(VLOOKUP($B187,'[2]AA Comparison'!$C$1:$R$65536,4)="","",VLOOKUP($B187,'[2]AA Comparison'!$C$1:$R$65536,4,FALSE))</f>
        <v>0</v>
      </c>
      <c r="H187" s="179">
        <f>IF(VLOOKUP($B187,'[2]AA Comparison'!$C$1:$R$65536,11)="","",VLOOKUP($B187,'[2]AA Comparison'!$C$1:$R$65536,11,FALSE))</f>
        <v>0</v>
      </c>
      <c r="I187" s="179">
        <f>IF(VLOOKUP($B187,'[2]AA Comparison'!$C$1:$R$65536,5)="","",VLOOKUP($B187,'[2]AA Comparison'!$C$1:$R$65536,5,FALSE))</f>
        <v>0</v>
      </c>
      <c r="J187" s="179">
        <f>IF(VLOOKUP($B187,'[2]AA Comparison'!$C$1:$R$65536,12)="","",VLOOKUP($B187,'[2]AA Comparison'!$C$1:$R$65536,12,FALSE))</f>
        <v>0</v>
      </c>
      <c r="K187" s="49">
        <f>IF(VLOOKUP($B187,'[2]AA Comparison'!$C$1:$R$65536,6)="","",VLOOKUP($B187,'[2]AA Comparison'!$C$1:$R$65536,6,FALSE))</f>
        <v>0</v>
      </c>
      <c r="L187" s="49">
        <f>IF(VLOOKUP($B187,'[2]AA Comparison'!$C$1:$R$65536,13)="","",VLOOKUP($B187,'[2]AA Comparison'!$C$1:$R$65536,13,FALSE))</f>
        <v>0</v>
      </c>
      <c r="M187" s="49">
        <f>IF(VLOOKUP($B187,'[2]AA Comparison'!$C$1:$R$65536,7)="","",VLOOKUP($B187,'[2]AA Comparison'!$C$1:$R$65536,7,FALSE))</f>
        <v>0</v>
      </c>
      <c r="N187" s="49">
        <f>IF(VLOOKUP($B187,'[2]AA Comparison'!$C$1:$R$65536,14)="","",VLOOKUP($B187,'[2]AA Comparison'!$C$1:$R$65536,14,FALSE))</f>
        <v>0</v>
      </c>
      <c r="O187" s="49">
        <f>IF(VLOOKUP($B187,'[2]AA Comparison'!$C$1:$R$65536,8)="","",VLOOKUP($B187,'[2]AA Comparison'!$C$1:$R$65536,8,FALSE))</f>
        <v>0.8</v>
      </c>
      <c r="P187" s="49">
        <f>IF(VLOOKUP($B187,'[2]AA Comparison'!$C$1:$R$65536,15)="","",VLOOKUP($B187,'[2]AA Comparison'!$C$1:$R$65536,15,FALSE))</f>
        <v>1</v>
      </c>
      <c r="Q187" s="49">
        <f>IF(VLOOKUP($B187,'[2]AA Comparison'!$C$1:$R$65536,9)="","",VLOOKUP($B187,'[2]AA Comparison'!$C$1:$R$65536,9,FALSE))</f>
        <v>0</v>
      </c>
      <c r="R187" s="49">
        <f>IF(VLOOKUP($B187,'[2]AA Comparison'!$C$1:$R$65536,16)="","",VLOOKUP($B187,'[2]AA Comparison'!$C$1:$R$65536,16,FALSE))</f>
        <v>0</v>
      </c>
      <c r="S187" s="13">
        <f>VLOOKUP(B187,'[1]BuySell Data'!$A:$E,5,FALSE)</f>
        <v>4.0000000000000001E-3</v>
      </c>
      <c r="T187" s="30" t="str">
        <f>VLOOKUP(B187,'[1]Investment Managers'!$A:$B,2,FALSE)</f>
        <v>Phoenix Portfolios Pty Ltd</v>
      </c>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row>
    <row r="188" spans="1:244" s="3" customFormat="1" ht="13" x14ac:dyDescent="0.3">
      <c r="A188" s="150" t="s">
        <v>1232</v>
      </c>
      <c r="B188" s="39" t="s">
        <v>18</v>
      </c>
      <c r="C188" s="52" t="s">
        <v>874</v>
      </c>
      <c r="D188" s="50">
        <f>VLOOKUP(B188,'[1]ICR Data'!$A:$E,5,FALSE)</f>
        <v>8.1000000000000013E-3</v>
      </c>
      <c r="E188" s="179">
        <f>IF(VLOOKUP($B188,'[2]AA Comparison'!$C$1:$R$65536,3)="","",VLOOKUP($B188,'[2]AA Comparison'!$C$1:$R$65536,3,FALSE))</f>
        <v>0</v>
      </c>
      <c r="F188" s="179">
        <f>IF(VLOOKUP($B188,'[2]AA Comparison'!$C$1:$R$65536,10)="","",VLOOKUP($B188,'[2]AA Comparison'!$C$1:$R$65536,10,FALSE))</f>
        <v>0.1</v>
      </c>
      <c r="G188" s="179">
        <f>IF(VLOOKUP($B188,'[2]AA Comparison'!$C$1:$R$65536,4)="","",VLOOKUP($B188,'[2]AA Comparison'!$C$1:$R$65536,4,FALSE))</f>
        <v>0</v>
      </c>
      <c r="H188" s="179">
        <f>IF(VLOOKUP($B188,'[2]AA Comparison'!$C$1:$R$65536,11)="","",VLOOKUP($B188,'[2]AA Comparison'!$C$1:$R$65536,11,FALSE))</f>
        <v>0</v>
      </c>
      <c r="I188" s="179">
        <f>IF(VLOOKUP($B188,'[2]AA Comparison'!$C$1:$R$65536,5)="","",VLOOKUP($B188,'[2]AA Comparison'!$C$1:$R$65536,5,FALSE))</f>
        <v>0</v>
      </c>
      <c r="J188" s="179">
        <f>IF(VLOOKUP($B188,'[2]AA Comparison'!$C$1:$R$65536,12)="","",VLOOKUP($B188,'[2]AA Comparison'!$C$1:$R$65536,12,FALSE))</f>
        <v>0</v>
      </c>
      <c r="K188" s="49">
        <f>IF(VLOOKUP($B188,'[2]AA Comparison'!$C$1:$R$65536,6)="","",VLOOKUP($B188,'[2]AA Comparison'!$C$1:$R$65536,6,FALSE))</f>
        <v>0</v>
      </c>
      <c r="L188" s="49">
        <f>IF(VLOOKUP($B188,'[2]AA Comparison'!$C$1:$R$65536,13)="","",VLOOKUP($B188,'[2]AA Comparison'!$C$1:$R$65536,13,FALSE))</f>
        <v>0</v>
      </c>
      <c r="M188" s="49">
        <f>IF(VLOOKUP($B188,'[2]AA Comparison'!$C$1:$R$65536,7)="","",VLOOKUP($B188,'[2]AA Comparison'!$C$1:$R$65536,7,FALSE))</f>
        <v>0</v>
      </c>
      <c r="N188" s="49">
        <f>IF(VLOOKUP($B188,'[2]AA Comparison'!$C$1:$R$65536,14)="","",VLOOKUP($B188,'[2]AA Comparison'!$C$1:$R$65536,14,FALSE))</f>
        <v>0</v>
      </c>
      <c r="O188" s="49">
        <f>IF(VLOOKUP($B188,'[2]AA Comparison'!$C$1:$R$65536,8)="","",VLOOKUP($B188,'[2]AA Comparison'!$C$1:$R$65536,8,FALSE))</f>
        <v>0.9</v>
      </c>
      <c r="P188" s="49">
        <f>IF(VLOOKUP($B188,'[2]AA Comparison'!$C$1:$R$65536,15)="","",VLOOKUP($B188,'[2]AA Comparison'!$C$1:$R$65536,15,FALSE))</f>
        <v>1</v>
      </c>
      <c r="Q188" s="49">
        <f>IF(VLOOKUP($B188,'[2]AA Comparison'!$C$1:$R$65536,9)="","",VLOOKUP($B188,'[2]AA Comparison'!$C$1:$R$65536,9,FALSE))</f>
        <v>0</v>
      </c>
      <c r="R188" s="49">
        <f>IF(VLOOKUP($B188,'[2]AA Comparison'!$C$1:$R$65536,16)="","",VLOOKUP($B188,'[2]AA Comparison'!$C$1:$R$65536,16,FALSE))</f>
        <v>0</v>
      </c>
      <c r="S188" s="13">
        <f>VLOOKUP(B188,'[1]BuySell Data'!$A:$E,5,FALSE)</f>
        <v>2E-3</v>
      </c>
      <c r="T188" s="30" t="str">
        <f>VLOOKUP(B188,'[1]Investment Managers'!$A:$B,2,FALSE)</f>
        <v>First Sentier Investors (Australia) Services Pty Limited</v>
      </c>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row>
    <row r="189" spans="1:244" s="37" customFormat="1" x14ac:dyDescent="0.25">
      <c r="A189" s="180" t="s">
        <v>316</v>
      </c>
      <c r="B189" s="60" t="s">
        <v>55</v>
      </c>
      <c r="C189" s="52" t="s">
        <v>874</v>
      </c>
      <c r="D189" s="50">
        <f>VLOOKUP(B189,'[1]ICR Data'!$A:$E,5,FALSE)</f>
        <v>8.3999999999999995E-3</v>
      </c>
      <c r="E189" s="179">
        <f>IF(VLOOKUP($B189,'[2]AA Comparison'!$C$1:$R$65536,3)="","",VLOOKUP($B189,'[2]AA Comparison'!$C$1:$R$65536,3,FALSE))</f>
        <v>0</v>
      </c>
      <c r="F189" s="179">
        <f>IF(VLOOKUP($B189,'[2]AA Comparison'!$C$1:$R$65536,10)="","",VLOOKUP($B189,'[2]AA Comparison'!$C$1:$R$65536,10,FALSE))</f>
        <v>0.1</v>
      </c>
      <c r="G189" s="179">
        <f>IF(VLOOKUP($B189,'[2]AA Comparison'!$C$1:$R$65536,4)="","",VLOOKUP($B189,'[2]AA Comparison'!$C$1:$R$65536,4,FALSE))</f>
        <v>0</v>
      </c>
      <c r="H189" s="179">
        <f>IF(VLOOKUP($B189,'[2]AA Comparison'!$C$1:$R$65536,11)="","",VLOOKUP($B189,'[2]AA Comparison'!$C$1:$R$65536,11,FALSE))</f>
        <v>0</v>
      </c>
      <c r="I189" s="179">
        <f>IF(VLOOKUP($B189,'[2]AA Comparison'!$C$1:$R$65536,5)="","",VLOOKUP($B189,'[2]AA Comparison'!$C$1:$R$65536,5,FALSE))</f>
        <v>0</v>
      </c>
      <c r="J189" s="179">
        <f>IF(VLOOKUP($B189,'[2]AA Comparison'!$C$1:$R$65536,12)="","",VLOOKUP($B189,'[2]AA Comparison'!$C$1:$R$65536,12,FALSE))</f>
        <v>0</v>
      </c>
      <c r="K189" s="49">
        <f>IF(VLOOKUP($B189,'[2]AA Comparison'!$C$1:$R$65536,6)="","",VLOOKUP($B189,'[2]AA Comparison'!$C$1:$R$65536,6,FALSE))</f>
        <v>0</v>
      </c>
      <c r="L189" s="49">
        <f>IF(VLOOKUP($B189,'[2]AA Comparison'!$C$1:$R$65536,13)="","",VLOOKUP($B189,'[2]AA Comparison'!$C$1:$R$65536,13,FALSE))</f>
        <v>0</v>
      </c>
      <c r="M189" s="49">
        <f>IF(VLOOKUP($B189,'[2]AA Comparison'!$C$1:$R$65536,7)="","",VLOOKUP($B189,'[2]AA Comparison'!$C$1:$R$65536,7,FALSE))</f>
        <v>0</v>
      </c>
      <c r="N189" s="49">
        <f>IF(VLOOKUP($B189,'[2]AA Comparison'!$C$1:$R$65536,14)="","",VLOOKUP($B189,'[2]AA Comparison'!$C$1:$R$65536,14,FALSE))</f>
        <v>0</v>
      </c>
      <c r="O189" s="49">
        <f>IF(VLOOKUP($B189,'[2]AA Comparison'!$C$1:$R$65536,8)="","",VLOOKUP($B189,'[2]AA Comparison'!$C$1:$R$65536,8,FALSE))</f>
        <v>0.9</v>
      </c>
      <c r="P189" s="49">
        <f>IF(VLOOKUP($B189,'[2]AA Comparison'!$C$1:$R$65536,15)="","",VLOOKUP($B189,'[2]AA Comparison'!$C$1:$R$65536,15,FALSE))</f>
        <v>1</v>
      </c>
      <c r="Q189" s="49">
        <f>IF(VLOOKUP($B189,'[2]AA Comparison'!$C$1:$R$65536,9)="","",VLOOKUP($B189,'[2]AA Comparison'!$C$1:$R$65536,9,FALSE))</f>
        <v>0</v>
      </c>
      <c r="R189" s="49">
        <f>IF(VLOOKUP($B189,'[2]AA Comparison'!$C$1:$R$65536,16)="","",VLOOKUP($B189,'[2]AA Comparison'!$C$1:$R$65536,16,FALSE))</f>
        <v>0</v>
      </c>
      <c r="S189" s="13">
        <f>VLOOKUP(B189,'[1]BuySell Data'!$A:$E,5,FALSE)</f>
        <v>5.0000000000000001E-3</v>
      </c>
      <c r="T189" s="30" t="str">
        <f>VLOOKUP(B189,'[1]Investment Managers'!$A:$B,2,FALSE)</f>
        <v>Ironbark Asset Management Pty Ltd</v>
      </c>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row>
    <row r="190" spans="1:244" s="37" customFormat="1" x14ac:dyDescent="0.25">
      <c r="A190" s="118" t="s">
        <v>1361</v>
      </c>
      <c r="B190" s="60" t="s">
        <v>25</v>
      </c>
      <c r="C190" s="52" t="s">
        <v>874</v>
      </c>
      <c r="D190" s="50">
        <f>VLOOKUP(B190,'[1]ICR Data'!$A:$E,5,FALSE)</f>
        <v>6.8000000000000005E-3</v>
      </c>
      <c r="E190" s="179">
        <f>IF(VLOOKUP($B190,'[2]AA Comparison'!$C$1:$R$65536,3)="","",VLOOKUP($B190,'[2]AA Comparison'!$C$1:$R$65536,3,FALSE))</f>
        <v>0</v>
      </c>
      <c r="F190" s="179">
        <f>IF(VLOOKUP($B190,'[2]AA Comparison'!$C$1:$R$65536,10)="","",VLOOKUP($B190,'[2]AA Comparison'!$C$1:$R$65536,10,FALSE))</f>
        <v>0.05</v>
      </c>
      <c r="G190" s="179">
        <f>IF(VLOOKUP($B190,'[2]AA Comparison'!$C$1:$R$65536,4)="","",VLOOKUP($B190,'[2]AA Comparison'!$C$1:$R$65536,4,FALSE))</f>
        <v>0</v>
      </c>
      <c r="H190" s="179">
        <f>IF(VLOOKUP($B190,'[2]AA Comparison'!$C$1:$R$65536,11)="","",VLOOKUP($B190,'[2]AA Comparison'!$C$1:$R$65536,11,FALSE))</f>
        <v>0</v>
      </c>
      <c r="I190" s="179">
        <f>IF(VLOOKUP($B190,'[2]AA Comparison'!$C$1:$R$65536,5)="","",VLOOKUP($B190,'[2]AA Comparison'!$C$1:$R$65536,5,FALSE))</f>
        <v>0</v>
      </c>
      <c r="J190" s="179">
        <f>IF(VLOOKUP($B190,'[2]AA Comparison'!$C$1:$R$65536,12)="","",VLOOKUP($B190,'[2]AA Comparison'!$C$1:$R$65536,12,FALSE))</f>
        <v>0</v>
      </c>
      <c r="K190" s="49">
        <f>IF(VLOOKUP($B190,'[2]AA Comparison'!$C$1:$R$65536,6)="","",VLOOKUP($B190,'[2]AA Comparison'!$C$1:$R$65536,6,FALSE))</f>
        <v>0</v>
      </c>
      <c r="L190" s="49">
        <f>IF(VLOOKUP($B190,'[2]AA Comparison'!$C$1:$R$65536,13)="","",VLOOKUP($B190,'[2]AA Comparison'!$C$1:$R$65536,13,FALSE))</f>
        <v>0</v>
      </c>
      <c r="M190" s="49">
        <f>IF(VLOOKUP($B190,'[2]AA Comparison'!$C$1:$R$65536,7)="","",VLOOKUP($B190,'[2]AA Comparison'!$C$1:$R$65536,7,FALSE))</f>
        <v>0</v>
      </c>
      <c r="N190" s="49">
        <f>IF(VLOOKUP($B190,'[2]AA Comparison'!$C$1:$R$65536,14)="","",VLOOKUP($B190,'[2]AA Comparison'!$C$1:$R$65536,14,FALSE))</f>
        <v>0</v>
      </c>
      <c r="O190" s="49">
        <f>IF(VLOOKUP($B190,'[2]AA Comparison'!$C$1:$R$65536,8)="","",VLOOKUP($B190,'[2]AA Comparison'!$C$1:$R$65536,8,FALSE))</f>
        <v>0.95</v>
      </c>
      <c r="P190" s="49">
        <f>IF(VLOOKUP($B190,'[2]AA Comparison'!$C$1:$R$65536,15)="","",VLOOKUP($B190,'[2]AA Comparison'!$C$1:$R$65536,15,FALSE))</f>
        <v>1</v>
      </c>
      <c r="Q190" s="49">
        <f>IF(VLOOKUP($B190,'[2]AA Comparison'!$C$1:$R$65536,9)="","",VLOOKUP($B190,'[2]AA Comparison'!$C$1:$R$65536,9,FALSE))</f>
        <v>0</v>
      </c>
      <c r="R190" s="49">
        <f>IF(VLOOKUP($B190,'[2]AA Comparison'!$C$1:$R$65536,16)="","",VLOOKUP($B190,'[2]AA Comparison'!$C$1:$R$65536,16,FALSE))</f>
        <v>0</v>
      </c>
      <c r="S190" s="13">
        <f>VLOOKUP(B190,'[1]BuySell Data'!$A:$E,5,FALSE)</f>
        <v>5.0000000000000001E-3</v>
      </c>
      <c r="T190" s="30" t="str">
        <f>VLOOKUP(B190,'[1]Investment Managers'!$A:$B,2,FALSE)</f>
        <v>MLC Investments Limited</v>
      </c>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row>
    <row r="191" spans="1:244" s="37" customFormat="1" x14ac:dyDescent="0.25">
      <c r="A191" s="14" t="s">
        <v>417</v>
      </c>
      <c r="B191" s="19" t="s">
        <v>418</v>
      </c>
      <c r="C191" s="52" t="s">
        <v>874</v>
      </c>
      <c r="D191" s="50" t="e">
        <f>VLOOKUP(B191,'[1]ICR Data'!$A:$E,5,FALSE)</f>
        <v>#N/A</v>
      </c>
      <c r="E191" s="179">
        <f>IF(VLOOKUP($B191,'[2]AA Comparison'!$C$1:$R$65536,3)="","",VLOOKUP($B191,'[2]AA Comparison'!$C$1:$R$65536,3,FALSE))</f>
        <v>0</v>
      </c>
      <c r="F191" s="179">
        <f>IF(VLOOKUP($B191,'[2]AA Comparison'!$C$1:$R$65536,10)="","",VLOOKUP($B191,'[2]AA Comparison'!$C$1:$R$65536,10,FALSE))</f>
        <v>0.05</v>
      </c>
      <c r="G191" s="179">
        <f>IF(VLOOKUP($B191,'[2]AA Comparison'!$C$1:$R$65536,4)="","",VLOOKUP($B191,'[2]AA Comparison'!$C$1:$R$65536,4,FALSE))</f>
        <v>0</v>
      </c>
      <c r="H191" s="179">
        <f>IF(VLOOKUP($B191,'[2]AA Comparison'!$C$1:$R$65536,11)="","",VLOOKUP($B191,'[2]AA Comparison'!$C$1:$R$65536,11,FALSE))</f>
        <v>0</v>
      </c>
      <c r="I191" s="179">
        <f>IF(VLOOKUP($B191,'[2]AA Comparison'!$C$1:$R$65536,5)="","",VLOOKUP($B191,'[2]AA Comparison'!$C$1:$R$65536,5,FALSE))</f>
        <v>0</v>
      </c>
      <c r="J191" s="179">
        <f>IF(VLOOKUP($B191,'[2]AA Comparison'!$C$1:$R$65536,12)="","",VLOOKUP($B191,'[2]AA Comparison'!$C$1:$R$65536,12,FALSE))</f>
        <v>0</v>
      </c>
      <c r="K191" s="49">
        <f>IF(VLOOKUP($B191,'[2]AA Comparison'!$C$1:$R$65536,6)="","",VLOOKUP($B191,'[2]AA Comparison'!$C$1:$R$65536,6,FALSE))</f>
        <v>0</v>
      </c>
      <c r="L191" s="49">
        <f>IF(VLOOKUP($B191,'[2]AA Comparison'!$C$1:$R$65536,13)="","",VLOOKUP($B191,'[2]AA Comparison'!$C$1:$R$65536,13,FALSE))</f>
        <v>0</v>
      </c>
      <c r="M191" s="49">
        <f>IF(VLOOKUP($B191,'[2]AA Comparison'!$C$1:$R$65536,7)="","",VLOOKUP($B191,'[2]AA Comparison'!$C$1:$R$65536,7,FALSE))</f>
        <v>0</v>
      </c>
      <c r="N191" s="49">
        <f>IF(VLOOKUP($B191,'[2]AA Comparison'!$C$1:$R$65536,14)="","",VLOOKUP($B191,'[2]AA Comparison'!$C$1:$R$65536,14,FALSE))</f>
        <v>0</v>
      </c>
      <c r="O191" s="49">
        <f>IF(VLOOKUP($B191,'[2]AA Comparison'!$C$1:$R$65536,8)="","",VLOOKUP($B191,'[2]AA Comparison'!$C$1:$R$65536,8,FALSE))</f>
        <v>0.95</v>
      </c>
      <c r="P191" s="49">
        <f>IF(VLOOKUP($B191,'[2]AA Comparison'!$C$1:$R$65536,15)="","",VLOOKUP($B191,'[2]AA Comparison'!$C$1:$R$65536,15,FALSE))</f>
        <v>1</v>
      </c>
      <c r="Q191" s="49">
        <f>IF(VLOOKUP($B191,'[2]AA Comparison'!$C$1:$R$65536,9)="","",VLOOKUP($B191,'[2]AA Comparison'!$C$1:$R$65536,9,FALSE))</f>
        <v>0</v>
      </c>
      <c r="R191" s="49">
        <f>IF(VLOOKUP($B191,'[2]AA Comparison'!$C$1:$R$65536,16)="","",VLOOKUP($B191,'[2]AA Comparison'!$C$1:$R$65536,16,FALSE))</f>
        <v>0</v>
      </c>
      <c r="S191" s="13" t="e">
        <f>VLOOKUP(B191,'[1]BuySell Data'!$A:$E,5,FALSE)</f>
        <v>#N/A</v>
      </c>
      <c r="T191" s="30" t="str">
        <f>VLOOKUP(B191,'[1]Investment Managers'!$A:$B,2,FALSE)</f>
        <v>OnePath Funds Management Limited</v>
      </c>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row>
    <row r="192" spans="1:244" s="3" customFormat="1" ht="13" x14ac:dyDescent="0.3">
      <c r="A192" s="118" t="s">
        <v>282</v>
      </c>
      <c r="B192" s="60" t="s">
        <v>283</v>
      </c>
      <c r="C192" s="52" t="s">
        <v>874</v>
      </c>
      <c r="D192" s="50">
        <f>VLOOKUP(B192,'[1]ICR Data'!$A:$E,5,FALSE)</f>
        <v>7.3000000000000001E-3</v>
      </c>
      <c r="E192" s="179">
        <f>IF(VLOOKUP($B192,'[2]AA Comparison'!$C$1:$R$65536,3)="","",VLOOKUP($B192,'[2]AA Comparison'!$C$1:$R$65536,3,FALSE))</f>
        <v>0</v>
      </c>
      <c r="F192" s="179">
        <f>IF(VLOOKUP($B192,'[2]AA Comparison'!$C$1:$R$65536,10)="","",VLOOKUP($B192,'[2]AA Comparison'!$C$1:$R$65536,10,FALSE))</f>
        <v>0.1</v>
      </c>
      <c r="G192" s="179">
        <f>IF(VLOOKUP($B192,'[2]AA Comparison'!$C$1:$R$65536,4)="","",VLOOKUP($B192,'[2]AA Comparison'!$C$1:$R$65536,4,FALSE))</f>
        <v>0</v>
      </c>
      <c r="H192" s="179">
        <f>IF(VLOOKUP($B192,'[2]AA Comparison'!$C$1:$R$65536,11)="","",VLOOKUP($B192,'[2]AA Comparison'!$C$1:$R$65536,11,FALSE))</f>
        <v>0</v>
      </c>
      <c r="I192" s="179">
        <f>IF(VLOOKUP($B192,'[2]AA Comparison'!$C$1:$R$65536,5)="","",VLOOKUP($B192,'[2]AA Comparison'!$C$1:$R$65536,5,FALSE))</f>
        <v>0</v>
      </c>
      <c r="J192" s="179">
        <f>IF(VLOOKUP($B192,'[2]AA Comparison'!$C$1:$R$65536,12)="","",VLOOKUP($B192,'[2]AA Comparison'!$C$1:$R$65536,12,FALSE))</f>
        <v>0</v>
      </c>
      <c r="K192" s="49">
        <f>IF(VLOOKUP($B192,'[2]AA Comparison'!$C$1:$R$65536,6)="","",VLOOKUP($B192,'[2]AA Comparison'!$C$1:$R$65536,6,FALSE))</f>
        <v>0</v>
      </c>
      <c r="L192" s="49">
        <f>IF(VLOOKUP($B192,'[2]AA Comparison'!$C$1:$R$65536,13)="","",VLOOKUP($B192,'[2]AA Comparison'!$C$1:$R$65536,13,FALSE))</f>
        <v>0</v>
      </c>
      <c r="M192" s="49">
        <f>IF(VLOOKUP($B192,'[2]AA Comparison'!$C$1:$R$65536,7)="","",VLOOKUP($B192,'[2]AA Comparison'!$C$1:$R$65536,7,FALSE))</f>
        <v>0</v>
      </c>
      <c r="N192" s="49">
        <f>IF(VLOOKUP($B192,'[2]AA Comparison'!$C$1:$R$65536,14)="","",VLOOKUP($B192,'[2]AA Comparison'!$C$1:$R$65536,14,FALSE))</f>
        <v>0</v>
      </c>
      <c r="O192" s="49">
        <f>IF(VLOOKUP($B192,'[2]AA Comparison'!$C$1:$R$65536,8)="","",VLOOKUP($B192,'[2]AA Comparison'!$C$1:$R$65536,8,FALSE))</f>
        <v>0.9</v>
      </c>
      <c r="P192" s="49">
        <f>IF(VLOOKUP($B192,'[2]AA Comparison'!$C$1:$R$65536,15)="","",VLOOKUP($B192,'[2]AA Comparison'!$C$1:$R$65536,15,FALSE))</f>
        <v>1</v>
      </c>
      <c r="Q192" s="49">
        <f>IF(VLOOKUP($B192,'[2]AA Comparison'!$C$1:$R$65536,9)="","",VLOOKUP($B192,'[2]AA Comparison'!$C$1:$R$65536,9,FALSE))</f>
        <v>0</v>
      </c>
      <c r="R192" s="49">
        <f>IF(VLOOKUP($B192,'[2]AA Comparison'!$C$1:$R$65536,16)="","",VLOOKUP($B192,'[2]AA Comparison'!$C$1:$R$65536,16,FALSE))</f>
        <v>0</v>
      </c>
      <c r="S192" s="13">
        <f>VLOOKUP(B192,'[1]BuySell Data'!$A:$E,5,FALSE)</f>
        <v>4.5000000000000005E-3</v>
      </c>
      <c r="T192" s="30" t="str">
        <f>VLOOKUP(B192,'[1]Investment Managers'!$A:$B,2,FALSE)</f>
        <v>Optimix Investment Management Limited</v>
      </c>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row>
    <row r="193" spans="1:244" s="3" customFormat="1" ht="13" x14ac:dyDescent="0.3">
      <c r="A193" s="118" t="s">
        <v>1026</v>
      </c>
      <c r="B193" s="39" t="s">
        <v>36</v>
      </c>
      <c r="C193" s="52" t="s">
        <v>874</v>
      </c>
      <c r="D193" s="50">
        <f>VLOOKUP(B193,'[1]ICR Data'!$A:$E,5,FALSE)</f>
        <v>6.5000000000000006E-3</v>
      </c>
      <c r="E193" s="179">
        <f>IF(VLOOKUP($B193,'[2]AA Comparison'!$C$1:$R$65536,3)="","",VLOOKUP($B193,'[2]AA Comparison'!$C$1:$R$65536,3,FALSE))</f>
        <v>0</v>
      </c>
      <c r="F193" s="179">
        <f>IF(VLOOKUP($B193,'[2]AA Comparison'!$C$1:$R$65536,10)="","",VLOOKUP($B193,'[2]AA Comparison'!$C$1:$R$65536,10,FALSE))</f>
        <v>0.2</v>
      </c>
      <c r="G193" s="179">
        <f>IF(VLOOKUP($B193,'[2]AA Comparison'!$C$1:$R$65536,4)="","",VLOOKUP($B193,'[2]AA Comparison'!$C$1:$R$65536,4,FALSE))</f>
        <v>0</v>
      </c>
      <c r="H193" s="179">
        <f>IF(VLOOKUP($B193,'[2]AA Comparison'!$C$1:$R$65536,11)="","",VLOOKUP($B193,'[2]AA Comparison'!$C$1:$R$65536,11,FALSE))</f>
        <v>0</v>
      </c>
      <c r="I193" s="179">
        <f>IF(VLOOKUP($B193,'[2]AA Comparison'!$C$1:$R$65536,5)="","",VLOOKUP($B193,'[2]AA Comparison'!$C$1:$R$65536,5,FALSE))</f>
        <v>0</v>
      </c>
      <c r="J193" s="179">
        <f>IF(VLOOKUP($B193,'[2]AA Comparison'!$C$1:$R$65536,12)="","",VLOOKUP($B193,'[2]AA Comparison'!$C$1:$R$65536,12,FALSE))</f>
        <v>0</v>
      </c>
      <c r="K193" s="49">
        <f>IF(VLOOKUP($B193,'[2]AA Comparison'!$C$1:$R$65536,6)="","",VLOOKUP($B193,'[2]AA Comparison'!$C$1:$R$65536,6,FALSE))</f>
        <v>0</v>
      </c>
      <c r="L193" s="49">
        <f>IF(VLOOKUP($B193,'[2]AA Comparison'!$C$1:$R$65536,13)="","",VLOOKUP($B193,'[2]AA Comparison'!$C$1:$R$65536,13,FALSE))</f>
        <v>0</v>
      </c>
      <c r="M193" s="49">
        <f>IF(VLOOKUP($B193,'[2]AA Comparison'!$C$1:$R$65536,7)="","",VLOOKUP($B193,'[2]AA Comparison'!$C$1:$R$65536,7,FALSE))</f>
        <v>0</v>
      </c>
      <c r="N193" s="49">
        <f>IF(VLOOKUP($B193,'[2]AA Comparison'!$C$1:$R$65536,14)="","",VLOOKUP($B193,'[2]AA Comparison'!$C$1:$R$65536,14,FALSE))</f>
        <v>0</v>
      </c>
      <c r="O193" s="49">
        <f>IF(VLOOKUP($B193,'[2]AA Comparison'!$C$1:$R$65536,8)="","",VLOOKUP($B193,'[2]AA Comparison'!$C$1:$R$65536,8,FALSE))</f>
        <v>0.8</v>
      </c>
      <c r="P193" s="49">
        <f>IF(VLOOKUP($B193,'[2]AA Comparison'!$C$1:$R$65536,15)="","",VLOOKUP($B193,'[2]AA Comparison'!$C$1:$R$65536,15,FALSE))</f>
        <v>1</v>
      </c>
      <c r="Q193" s="49">
        <f>IF(VLOOKUP($B193,'[2]AA Comparison'!$C$1:$R$65536,9)="","",VLOOKUP($B193,'[2]AA Comparison'!$C$1:$R$65536,9,FALSE))</f>
        <v>0</v>
      </c>
      <c r="R193" s="49">
        <f>IF(VLOOKUP($B193,'[2]AA Comparison'!$C$1:$R$65536,16)="","",VLOOKUP($B193,'[2]AA Comparison'!$C$1:$R$65536,16,FALSE))</f>
        <v>0</v>
      </c>
      <c r="S193" s="13">
        <f>VLOOKUP(B193,'[1]BuySell Data'!$A:$E,5,FALSE)</f>
        <v>5.0000000000000001E-3</v>
      </c>
      <c r="T193" s="30" t="str">
        <f>VLOOKUP(B193,'[1]Investment Managers'!$A:$B,2,FALSE)</f>
        <v>Pendal Institutional Limited</v>
      </c>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row>
    <row r="194" spans="1:244" s="3" customFormat="1" ht="13" x14ac:dyDescent="0.3">
      <c r="A194" s="180" t="s">
        <v>961</v>
      </c>
      <c r="B194" s="50" t="s">
        <v>29</v>
      </c>
      <c r="C194" s="52" t="s">
        <v>874</v>
      </c>
      <c r="D194" s="50">
        <f>VLOOKUP(B194,'[1]ICR Data'!$A:$E,5,FALSE)</f>
        <v>8.5000000000000006E-3</v>
      </c>
      <c r="E194" s="179">
        <f>IF(VLOOKUP($B194,'[2]AA Comparison'!$C$1:$R$65536,3)="","",VLOOKUP($B194,'[2]AA Comparison'!$C$1:$R$65536,3,FALSE))</f>
        <v>0</v>
      </c>
      <c r="F194" s="179">
        <f>IF(VLOOKUP($B194,'[2]AA Comparison'!$C$1:$R$65536,10)="","",VLOOKUP($B194,'[2]AA Comparison'!$C$1:$R$65536,10,FALSE))</f>
        <v>0.15</v>
      </c>
      <c r="G194" s="179">
        <f>IF(VLOOKUP($B194,'[2]AA Comparison'!$C$1:$R$65536,4)="","",VLOOKUP($B194,'[2]AA Comparison'!$C$1:$R$65536,4,FALSE))</f>
        <v>0</v>
      </c>
      <c r="H194" s="179">
        <f>IF(VLOOKUP($B194,'[2]AA Comparison'!$C$1:$R$65536,11)="","",VLOOKUP($B194,'[2]AA Comparison'!$C$1:$R$65536,11,FALSE))</f>
        <v>0</v>
      </c>
      <c r="I194" s="179">
        <f>IF(VLOOKUP($B194,'[2]AA Comparison'!$C$1:$R$65536,5)="","",VLOOKUP($B194,'[2]AA Comparison'!$C$1:$R$65536,5,FALSE))</f>
        <v>0</v>
      </c>
      <c r="J194" s="179">
        <f>IF(VLOOKUP($B194,'[2]AA Comparison'!$C$1:$R$65536,12)="","",VLOOKUP($B194,'[2]AA Comparison'!$C$1:$R$65536,12,FALSE))</f>
        <v>0</v>
      </c>
      <c r="K194" s="49">
        <f>IF(VLOOKUP($B194,'[2]AA Comparison'!$C$1:$R$65536,6)="","",VLOOKUP($B194,'[2]AA Comparison'!$C$1:$R$65536,6,FALSE))</f>
        <v>0</v>
      </c>
      <c r="L194" s="49">
        <f>IF(VLOOKUP($B194,'[2]AA Comparison'!$C$1:$R$65536,13)="","",VLOOKUP($B194,'[2]AA Comparison'!$C$1:$R$65536,13,FALSE))</f>
        <v>0</v>
      </c>
      <c r="M194" s="49">
        <f>IF(VLOOKUP($B194,'[2]AA Comparison'!$C$1:$R$65536,7)="","",VLOOKUP($B194,'[2]AA Comparison'!$C$1:$R$65536,7,FALSE))</f>
        <v>0</v>
      </c>
      <c r="N194" s="49">
        <f>IF(VLOOKUP($B194,'[2]AA Comparison'!$C$1:$R$65536,14)="","",VLOOKUP($B194,'[2]AA Comparison'!$C$1:$R$65536,14,FALSE))</f>
        <v>0</v>
      </c>
      <c r="O194" s="49">
        <f>IF(VLOOKUP($B194,'[2]AA Comparison'!$C$1:$R$65536,8)="","",VLOOKUP($B194,'[2]AA Comparison'!$C$1:$R$65536,8,FALSE))</f>
        <v>0.8</v>
      </c>
      <c r="P194" s="49">
        <f>IF(VLOOKUP($B194,'[2]AA Comparison'!$C$1:$R$65536,15)="","",VLOOKUP($B194,'[2]AA Comparison'!$C$1:$R$65536,15,FALSE))</f>
        <v>1</v>
      </c>
      <c r="Q194" s="49">
        <f>IF(VLOOKUP($B194,'[2]AA Comparison'!$C$1:$R$65536,9)="","",VLOOKUP($B194,'[2]AA Comparison'!$C$1:$R$65536,9,FALSE))</f>
        <v>0</v>
      </c>
      <c r="R194" s="49">
        <f>IF(VLOOKUP($B194,'[2]AA Comparison'!$C$1:$R$65536,16)="","",VLOOKUP($B194,'[2]AA Comparison'!$C$1:$R$65536,16,FALSE))</f>
        <v>0</v>
      </c>
      <c r="S194" s="13">
        <f>VLOOKUP(B194,'[1]BuySell Data'!$A:$E,5,FALSE)</f>
        <v>5.0000000000000001E-3</v>
      </c>
      <c r="T194" s="30" t="str">
        <f>VLOOKUP(B194,'[1]Investment Managers'!$A:$B,2,FALSE)</f>
        <v>SG Hiscock &amp; Company Limited</v>
      </c>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row>
    <row r="195" spans="1:244" s="3" customFormat="1" ht="13" x14ac:dyDescent="0.3">
      <c r="A195" s="118" t="s">
        <v>64</v>
      </c>
      <c r="B195" s="39" t="s">
        <v>65</v>
      </c>
      <c r="C195" s="52" t="s">
        <v>874</v>
      </c>
      <c r="D195" s="50">
        <f>VLOOKUP(B195,'[1]ICR Data'!$A:$E,5,FALSE)</f>
        <v>8.5000000000000006E-3</v>
      </c>
      <c r="E195" s="179">
        <f>IF(VLOOKUP($B195,'[2]AA Comparison'!$C$1:$R$65536,3)="","",VLOOKUP($B195,'[2]AA Comparison'!$C$1:$R$65536,3,FALSE))</f>
        <v>0</v>
      </c>
      <c r="F195" s="179">
        <f>IF(VLOOKUP($B195,'[2]AA Comparison'!$C$1:$R$65536,10)="","",VLOOKUP($B195,'[2]AA Comparison'!$C$1:$R$65536,10,FALSE))</f>
        <v>0.2</v>
      </c>
      <c r="G195" s="179">
        <f>IF(VLOOKUP($B195,'[2]AA Comparison'!$C$1:$R$65536,4)="","",VLOOKUP($B195,'[2]AA Comparison'!$C$1:$R$65536,4,FALSE))</f>
        <v>0</v>
      </c>
      <c r="H195" s="179">
        <f>IF(VLOOKUP($B195,'[2]AA Comparison'!$C$1:$R$65536,11)="","",VLOOKUP($B195,'[2]AA Comparison'!$C$1:$R$65536,11,FALSE))</f>
        <v>0</v>
      </c>
      <c r="I195" s="179">
        <f>IF(VLOOKUP($B195,'[2]AA Comparison'!$C$1:$R$65536,5)="","",VLOOKUP($B195,'[2]AA Comparison'!$C$1:$R$65536,5,FALSE))</f>
        <v>0</v>
      </c>
      <c r="J195" s="179">
        <f>IF(VLOOKUP($B195,'[2]AA Comparison'!$C$1:$R$65536,12)="","",VLOOKUP($B195,'[2]AA Comparison'!$C$1:$R$65536,12,FALSE))</f>
        <v>0</v>
      </c>
      <c r="K195" s="49">
        <f>IF(VLOOKUP($B195,'[2]AA Comparison'!$C$1:$R$65536,6)="","",VLOOKUP($B195,'[2]AA Comparison'!$C$1:$R$65536,6,FALSE))</f>
        <v>0</v>
      </c>
      <c r="L195" s="49">
        <f>IF(VLOOKUP($B195,'[2]AA Comparison'!$C$1:$R$65536,13)="","",VLOOKUP($B195,'[2]AA Comparison'!$C$1:$R$65536,13,FALSE))</f>
        <v>0</v>
      </c>
      <c r="M195" s="49">
        <f>IF(VLOOKUP($B195,'[2]AA Comparison'!$C$1:$R$65536,7)="","",VLOOKUP($B195,'[2]AA Comparison'!$C$1:$R$65536,7,FALSE))</f>
        <v>0</v>
      </c>
      <c r="N195" s="49">
        <f>IF(VLOOKUP($B195,'[2]AA Comparison'!$C$1:$R$65536,14)="","",VLOOKUP($B195,'[2]AA Comparison'!$C$1:$R$65536,14,FALSE))</f>
        <v>0</v>
      </c>
      <c r="O195" s="49">
        <f>IF(VLOOKUP($B195,'[2]AA Comparison'!$C$1:$R$65536,8)="","",VLOOKUP($B195,'[2]AA Comparison'!$C$1:$R$65536,8,FALSE))</f>
        <v>0.8</v>
      </c>
      <c r="P195" s="49">
        <f>IF(VLOOKUP($B195,'[2]AA Comparison'!$C$1:$R$65536,15)="","",VLOOKUP($B195,'[2]AA Comparison'!$C$1:$R$65536,15,FALSE))</f>
        <v>1</v>
      </c>
      <c r="Q195" s="49">
        <f>IF(VLOOKUP($B195,'[2]AA Comparison'!$C$1:$R$65536,9)="","",VLOOKUP($B195,'[2]AA Comparison'!$C$1:$R$65536,9,FALSE))</f>
        <v>0</v>
      </c>
      <c r="R195" s="49">
        <f>IF(VLOOKUP($B195,'[2]AA Comparison'!$C$1:$R$65536,16)="","",VLOOKUP($B195,'[2]AA Comparison'!$C$1:$R$65536,16,FALSE))</f>
        <v>0</v>
      </c>
      <c r="S195" s="13">
        <f>VLOOKUP(B195,'[1]BuySell Data'!$A:$E,5,FALSE)</f>
        <v>5.0000000000000001E-3</v>
      </c>
      <c r="T195" s="30" t="str">
        <f>VLOOKUP(B195,'[1]Investment Managers'!$A:$B,2,FALSE)</f>
        <v>UBS Asset Management (Australia) Ltd</v>
      </c>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row>
    <row r="196" spans="1:244" s="3" customFormat="1" ht="13" x14ac:dyDescent="0.3">
      <c r="A196" s="118" t="s">
        <v>364</v>
      </c>
      <c r="B196" s="39" t="s">
        <v>45</v>
      </c>
      <c r="C196" s="52" t="s">
        <v>874</v>
      </c>
      <c r="D196" s="50">
        <f>VLOOKUP(B196,'[1]ICR Data'!$A:$E,5,FALSE)</f>
        <v>2.3E-3</v>
      </c>
      <c r="E196" s="179">
        <f>IF(VLOOKUP($B196,'[2]AA Comparison'!$C$1:$R$65536,3)="","",VLOOKUP($B196,'[2]AA Comparison'!$C$1:$R$65536,3,FALSE))</f>
        <v>0</v>
      </c>
      <c r="F196" s="179">
        <f>IF(VLOOKUP($B196,'[2]AA Comparison'!$C$1:$R$65536,10)="","",VLOOKUP($B196,'[2]AA Comparison'!$C$1:$R$65536,10,FALSE))</f>
        <v>0</v>
      </c>
      <c r="G196" s="179">
        <f>IF(VLOOKUP($B196,'[2]AA Comparison'!$C$1:$R$65536,4)="","",VLOOKUP($B196,'[2]AA Comparison'!$C$1:$R$65536,4,FALSE))</f>
        <v>0</v>
      </c>
      <c r="H196" s="179">
        <f>IF(VLOOKUP($B196,'[2]AA Comparison'!$C$1:$R$65536,11)="","",VLOOKUP($B196,'[2]AA Comparison'!$C$1:$R$65536,11,FALSE))</f>
        <v>0</v>
      </c>
      <c r="I196" s="179">
        <f>IF(VLOOKUP($B196,'[2]AA Comparison'!$C$1:$R$65536,5)="","",VLOOKUP($B196,'[2]AA Comparison'!$C$1:$R$65536,5,FALSE))</f>
        <v>0</v>
      </c>
      <c r="J196" s="179">
        <f>IF(VLOOKUP($B196,'[2]AA Comparison'!$C$1:$R$65536,12)="","",VLOOKUP($B196,'[2]AA Comparison'!$C$1:$R$65536,12,FALSE))</f>
        <v>0</v>
      </c>
      <c r="K196" s="49">
        <f>IF(VLOOKUP($B196,'[2]AA Comparison'!$C$1:$R$65536,6)="","",VLOOKUP($B196,'[2]AA Comparison'!$C$1:$R$65536,6,FALSE))</f>
        <v>0</v>
      </c>
      <c r="L196" s="49">
        <f>IF(VLOOKUP($B196,'[2]AA Comparison'!$C$1:$R$65536,13)="","",VLOOKUP($B196,'[2]AA Comparison'!$C$1:$R$65536,13,FALSE))</f>
        <v>0</v>
      </c>
      <c r="M196" s="49">
        <f>IF(VLOOKUP($B196,'[2]AA Comparison'!$C$1:$R$65536,7)="","",VLOOKUP($B196,'[2]AA Comparison'!$C$1:$R$65536,7,FALSE))</f>
        <v>0</v>
      </c>
      <c r="N196" s="49">
        <f>IF(VLOOKUP($B196,'[2]AA Comparison'!$C$1:$R$65536,14)="","",VLOOKUP($B196,'[2]AA Comparison'!$C$1:$R$65536,14,FALSE))</f>
        <v>0</v>
      </c>
      <c r="O196" s="49">
        <f>IF(VLOOKUP($B196,'[2]AA Comparison'!$C$1:$R$65536,8)="","",VLOOKUP($B196,'[2]AA Comparison'!$C$1:$R$65536,8,FALSE))</f>
        <v>1</v>
      </c>
      <c r="P196" s="49">
        <f>IF(VLOOKUP($B196,'[2]AA Comparison'!$C$1:$R$65536,15)="","",VLOOKUP($B196,'[2]AA Comparison'!$C$1:$R$65536,15,FALSE))</f>
        <v>1</v>
      </c>
      <c r="Q196" s="49">
        <f>IF(VLOOKUP($B196,'[2]AA Comparison'!$C$1:$R$65536,9)="","",VLOOKUP($B196,'[2]AA Comparison'!$C$1:$R$65536,9,FALSE))</f>
        <v>0</v>
      </c>
      <c r="R196" s="49">
        <f>IF(VLOOKUP($B196,'[2]AA Comparison'!$C$1:$R$65536,16)="","",VLOOKUP($B196,'[2]AA Comparison'!$C$1:$R$65536,16,FALSE))</f>
        <v>0</v>
      </c>
      <c r="S196" s="13">
        <f>VLOOKUP(B196,'[1]BuySell Data'!$A:$E,5,FALSE)</f>
        <v>1.1999999999999999E-3</v>
      </c>
      <c r="T196" s="30" t="str">
        <f>VLOOKUP(B196,'[1]Investment Managers'!$A:$B,2,FALSE)</f>
        <v>Vanguard Investments Australia Ltd</v>
      </c>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row>
    <row r="197" spans="1:244" s="3" customFormat="1" ht="13" x14ac:dyDescent="0.3">
      <c r="A197" s="118" t="s">
        <v>167</v>
      </c>
      <c r="B197" s="50" t="s">
        <v>39</v>
      </c>
      <c r="C197" s="52" t="s">
        <v>874</v>
      </c>
      <c r="D197" s="50">
        <f>VLOOKUP(B197,'[1]ICR Data'!$A:$E,5,FALSE)</f>
        <v>8.1000000000000013E-3</v>
      </c>
      <c r="E197" s="179">
        <f>IF(VLOOKUP($B197,'[2]AA Comparison'!$C$1:$R$65536,3)="","",VLOOKUP($B197,'[2]AA Comparison'!$C$1:$R$65536,3,FALSE))</f>
        <v>0</v>
      </c>
      <c r="F197" s="179">
        <f>IF(VLOOKUP($B197,'[2]AA Comparison'!$C$1:$R$65536,10)="","",VLOOKUP($B197,'[2]AA Comparison'!$C$1:$R$65536,10,FALSE))</f>
        <v>0.05</v>
      </c>
      <c r="G197" s="179">
        <f>IF(VLOOKUP($B197,'[2]AA Comparison'!$C$1:$R$65536,4)="","",VLOOKUP($B197,'[2]AA Comparison'!$C$1:$R$65536,4,FALSE))</f>
        <v>0</v>
      </c>
      <c r="H197" s="179">
        <f>IF(VLOOKUP($B197,'[2]AA Comparison'!$C$1:$R$65536,11)="","",VLOOKUP($B197,'[2]AA Comparison'!$C$1:$R$65536,11,FALSE))</f>
        <v>0</v>
      </c>
      <c r="I197" s="179">
        <f>IF(VLOOKUP($B197,'[2]AA Comparison'!$C$1:$R$65536,5)="","",VLOOKUP($B197,'[2]AA Comparison'!$C$1:$R$65536,5,FALSE))</f>
        <v>0</v>
      </c>
      <c r="J197" s="179">
        <f>IF(VLOOKUP($B197,'[2]AA Comparison'!$C$1:$R$65536,12)="","",VLOOKUP($B197,'[2]AA Comparison'!$C$1:$R$65536,12,FALSE))</f>
        <v>0</v>
      </c>
      <c r="K197" s="49">
        <f>IF(VLOOKUP($B197,'[2]AA Comparison'!$C$1:$R$65536,6)="","",VLOOKUP($B197,'[2]AA Comparison'!$C$1:$R$65536,6,FALSE))</f>
        <v>0</v>
      </c>
      <c r="L197" s="49">
        <f>IF(VLOOKUP($B197,'[2]AA Comparison'!$C$1:$R$65536,13)="","",VLOOKUP($B197,'[2]AA Comparison'!$C$1:$R$65536,13,FALSE))</f>
        <v>0</v>
      </c>
      <c r="M197" s="49">
        <f>IF(VLOOKUP($B197,'[2]AA Comparison'!$C$1:$R$65536,7)="","",VLOOKUP($B197,'[2]AA Comparison'!$C$1:$R$65536,7,FALSE))</f>
        <v>0</v>
      </c>
      <c r="N197" s="49">
        <f>IF(VLOOKUP($B197,'[2]AA Comparison'!$C$1:$R$65536,14)="","",VLOOKUP($B197,'[2]AA Comparison'!$C$1:$R$65536,14,FALSE))</f>
        <v>0</v>
      </c>
      <c r="O197" s="49">
        <f>IF(VLOOKUP($B197,'[2]AA Comparison'!$C$1:$R$65536,8)="","",VLOOKUP($B197,'[2]AA Comparison'!$C$1:$R$65536,8,FALSE))</f>
        <v>0.95</v>
      </c>
      <c r="P197" s="49">
        <f>IF(VLOOKUP($B197,'[2]AA Comparison'!$C$1:$R$65536,15)="","",VLOOKUP($B197,'[2]AA Comparison'!$C$1:$R$65536,15,FALSE))</f>
        <v>1</v>
      </c>
      <c r="Q197" s="49">
        <f>IF(VLOOKUP($B197,'[2]AA Comparison'!$C$1:$R$65536,9)="","",VLOOKUP($B197,'[2]AA Comparison'!$C$1:$R$65536,9,FALSE))</f>
        <v>0</v>
      </c>
      <c r="R197" s="49">
        <f>IF(VLOOKUP($B197,'[2]AA Comparison'!$C$1:$R$65536,16)="","",VLOOKUP($B197,'[2]AA Comparison'!$C$1:$R$65536,16,FALSE))</f>
        <v>0</v>
      </c>
      <c r="S197" s="13">
        <f>VLOOKUP(B197,'[1]BuySell Data'!$A:$E,5,FALSE)</f>
        <v>6.0000000000000001E-3</v>
      </c>
      <c r="T197" s="30" t="str">
        <f>VLOOKUP(B197,'[1]Investment Managers'!$A:$B,2,FALSE)</f>
        <v>Renaissance Property Securities Pty Ltd</v>
      </c>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row>
    <row r="198" spans="1:244" s="3" customFormat="1" ht="13" x14ac:dyDescent="0.3">
      <c r="A198" s="181" t="s">
        <v>209</v>
      </c>
      <c r="B198" s="50"/>
      <c r="C198" s="50"/>
      <c r="D198" s="189"/>
      <c r="E198" s="179"/>
      <c r="F198" s="179"/>
      <c r="G198" s="179"/>
      <c r="H198" s="179"/>
      <c r="I198" s="179"/>
      <c r="J198" s="179"/>
      <c r="K198" s="49"/>
      <c r="L198" s="49"/>
      <c r="M198" s="49"/>
      <c r="N198" s="49"/>
      <c r="O198" s="49"/>
      <c r="P198" s="49"/>
      <c r="Q198" s="49"/>
      <c r="R198" s="49"/>
      <c r="S198" s="13"/>
      <c r="T198" s="37"/>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row>
    <row r="199" spans="1:244" s="3" customFormat="1" ht="13" x14ac:dyDescent="0.3">
      <c r="A199" s="190" t="s">
        <v>882</v>
      </c>
      <c r="B199" s="186" t="s">
        <v>846</v>
      </c>
      <c r="C199" s="52" t="s">
        <v>874</v>
      </c>
      <c r="D199" s="50">
        <f>VLOOKUP(B199,'[1]ICR Data'!$A:$E,5,FALSE)</f>
        <v>3.7000000000000002E-3</v>
      </c>
      <c r="E199" s="179">
        <f>IF(VLOOKUP($B199,'[2]AA Comparison'!$C$1:$R$65536,3)="","",VLOOKUP($B199,'[2]AA Comparison'!$C$1:$R$65536,3,FALSE))</f>
        <v>0</v>
      </c>
      <c r="F199" s="179">
        <f>IF(VLOOKUP($B199,'[2]AA Comparison'!$C$1:$R$65536,10)="","",VLOOKUP($B199,'[2]AA Comparison'!$C$1:$R$65536,10,FALSE))</f>
        <v>0.05</v>
      </c>
      <c r="G199" s="179">
        <f>IF(VLOOKUP($B199,'[2]AA Comparison'!$C$1:$R$65536,4)="","",VLOOKUP($B199,'[2]AA Comparison'!$C$1:$R$65536,4,FALSE))</f>
        <v>0</v>
      </c>
      <c r="H199" s="179">
        <f>IF(VLOOKUP($B199,'[2]AA Comparison'!$C$1:$R$65536,11)="","",VLOOKUP($B199,'[2]AA Comparison'!$C$1:$R$65536,11,FALSE))</f>
        <v>0</v>
      </c>
      <c r="I199" s="179">
        <f>IF(VLOOKUP($B199,'[2]AA Comparison'!$C$1:$R$65536,5)="","",VLOOKUP($B199,'[2]AA Comparison'!$C$1:$R$65536,5,FALSE))</f>
        <v>0</v>
      </c>
      <c r="J199" s="179">
        <f>IF(VLOOKUP($B199,'[2]AA Comparison'!$C$1:$R$65536,12)="","",VLOOKUP($B199,'[2]AA Comparison'!$C$1:$R$65536,12,FALSE))</f>
        <v>0</v>
      </c>
      <c r="K199" s="49">
        <f>IF(VLOOKUP($B199,'[2]AA Comparison'!$C$1:$R$65536,6)="","",VLOOKUP($B199,'[2]AA Comparison'!$C$1:$R$65536,6,FALSE))</f>
        <v>0</v>
      </c>
      <c r="L199" s="49">
        <f>IF(VLOOKUP($B199,'[2]AA Comparison'!$C$1:$R$65536,13)="","",VLOOKUP($B199,'[2]AA Comparison'!$C$1:$R$65536,13,FALSE))</f>
        <v>0</v>
      </c>
      <c r="M199" s="49">
        <f>IF(VLOOKUP($B199,'[2]AA Comparison'!$C$1:$R$65536,7)="","",VLOOKUP($B199,'[2]AA Comparison'!$C$1:$R$65536,7,FALSE))</f>
        <v>0</v>
      </c>
      <c r="N199" s="49">
        <f>IF(VLOOKUP($B199,'[2]AA Comparison'!$C$1:$R$65536,14)="","",VLOOKUP($B199,'[2]AA Comparison'!$C$1:$R$65536,14,FALSE))</f>
        <v>0</v>
      </c>
      <c r="O199" s="49">
        <f>IF(VLOOKUP($B199,'[2]AA Comparison'!$C$1:$R$65536,8)="","",VLOOKUP($B199,'[2]AA Comparison'!$C$1:$R$65536,8,FALSE))</f>
        <v>0.95</v>
      </c>
      <c r="P199" s="49">
        <f>IF(VLOOKUP($B199,'[2]AA Comparison'!$C$1:$R$65536,15)="","",VLOOKUP($B199,'[2]AA Comparison'!$C$1:$R$65536,15,FALSE))</f>
        <v>1</v>
      </c>
      <c r="Q199" s="49">
        <f>IF(VLOOKUP($B199,'[2]AA Comparison'!$C$1:$R$65536,9)="","",VLOOKUP($B199,'[2]AA Comparison'!$C$1:$R$65536,9,FALSE))</f>
        <v>0</v>
      </c>
      <c r="R199" s="49">
        <f>IF(VLOOKUP($B199,'[2]AA Comparison'!$C$1:$R$65536,16)="","",VLOOKUP($B199,'[2]AA Comparison'!$C$1:$R$65536,16,FALSE))</f>
        <v>0</v>
      </c>
      <c r="S199" s="13">
        <f>VLOOKUP(B199,'[1]BuySell Data'!$A:$E,5,FALSE)</f>
        <v>2E-3</v>
      </c>
      <c r="T199" s="30" t="str">
        <f>VLOOKUP(B199,'[1]Investment Managers'!$A:$B,2,FALSE)</f>
        <v>DFA Australia Limited</v>
      </c>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row>
    <row r="200" spans="1:244" s="3" customFormat="1" ht="13" x14ac:dyDescent="0.3">
      <c r="A200" s="180" t="s">
        <v>114</v>
      </c>
      <c r="B200" s="39" t="s">
        <v>115</v>
      </c>
      <c r="C200" s="52" t="s">
        <v>874</v>
      </c>
      <c r="D200" s="50">
        <f>VLOOKUP(B200,'[1]ICR Data'!$A:$E,5,FALSE)</f>
        <v>9.8999999999999991E-3</v>
      </c>
      <c r="E200" s="179">
        <f>IF(VLOOKUP($B200,'[2]AA Comparison'!$C$1:$R$65536,3)="","",VLOOKUP($B200,'[2]AA Comparison'!$C$1:$R$65536,3,FALSE))</f>
        <v>0</v>
      </c>
      <c r="F200" s="179">
        <f>IF(VLOOKUP($B200,'[2]AA Comparison'!$C$1:$R$65536,10)="","",VLOOKUP($B200,'[2]AA Comparison'!$C$1:$R$65536,10,FALSE))</f>
        <v>0.1</v>
      </c>
      <c r="G200" s="179">
        <f>IF(VLOOKUP($B200,'[2]AA Comparison'!$C$1:$R$65536,4)="","",VLOOKUP($B200,'[2]AA Comparison'!$C$1:$R$65536,4,FALSE))</f>
        <v>0</v>
      </c>
      <c r="H200" s="179">
        <f>IF(VLOOKUP($B200,'[2]AA Comparison'!$C$1:$R$65536,11)="","",VLOOKUP($B200,'[2]AA Comparison'!$C$1:$R$65536,11,FALSE))</f>
        <v>0.1</v>
      </c>
      <c r="I200" s="179">
        <f>IF(VLOOKUP($B200,'[2]AA Comparison'!$C$1:$R$65536,5)="","",VLOOKUP($B200,'[2]AA Comparison'!$C$1:$R$65536,5,FALSE))</f>
        <v>0</v>
      </c>
      <c r="J200" s="179">
        <f>IF(VLOOKUP($B200,'[2]AA Comparison'!$C$1:$R$65536,12)="","",VLOOKUP($B200,'[2]AA Comparison'!$C$1:$R$65536,12,FALSE))</f>
        <v>0</v>
      </c>
      <c r="K200" s="49">
        <f>IF(VLOOKUP($B200,'[2]AA Comparison'!$C$1:$R$65536,6)="","",VLOOKUP($B200,'[2]AA Comparison'!$C$1:$R$65536,6,FALSE))</f>
        <v>0</v>
      </c>
      <c r="L200" s="49">
        <f>IF(VLOOKUP($B200,'[2]AA Comparison'!$C$1:$R$65536,13)="","",VLOOKUP($B200,'[2]AA Comparison'!$C$1:$R$65536,13,FALSE))</f>
        <v>0</v>
      </c>
      <c r="M200" s="49">
        <f>IF(VLOOKUP($B200,'[2]AA Comparison'!$C$1:$R$65536,7)="","",VLOOKUP($B200,'[2]AA Comparison'!$C$1:$R$65536,7,FALSE))</f>
        <v>0</v>
      </c>
      <c r="N200" s="49">
        <f>IF(VLOOKUP($B200,'[2]AA Comparison'!$C$1:$R$65536,14)="","",VLOOKUP($B200,'[2]AA Comparison'!$C$1:$R$65536,14,FALSE))</f>
        <v>0</v>
      </c>
      <c r="O200" s="49">
        <f>IF(VLOOKUP($B200,'[2]AA Comparison'!$C$1:$R$65536,8)="","",VLOOKUP($B200,'[2]AA Comparison'!$C$1:$R$65536,8,FALSE))</f>
        <v>0.9</v>
      </c>
      <c r="P200" s="49">
        <f>IF(VLOOKUP($B200,'[2]AA Comparison'!$C$1:$R$65536,15)="","",VLOOKUP($B200,'[2]AA Comparison'!$C$1:$R$65536,15,FALSE))</f>
        <v>1</v>
      </c>
      <c r="Q200" s="49">
        <f>IF(VLOOKUP($B200,'[2]AA Comparison'!$C$1:$R$65536,9)="","",VLOOKUP($B200,'[2]AA Comparison'!$C$1:$R$65536,9,FALSE))</f>
        <v>0</v>
      </c>
      <c r="R200" s="49">
        <f>IF(VLOOKUP($B200,'[2]AA Comparison'!$C$1:$R$65536,16)="","",VLOOKUP($B200,'[2]AA Comparison'!$C$1:$R$65536,16,FALSE))</f>
        <v>0</v>
      </c>
      <c r="S200" s="13">
        <f>VLOOKUP(B200,'[1]BuySell Data'!$A:$E,5,FALSE)</f>
        <v>3.0000000000000001E-3</v>
      </c>
      <c r="T200" s="30" t="str">
        <f>VLOOKUP(B200,'[1]Investment Managers'!$A:$B,2,FALSE)</f>
        <v>AMP Capital Investors (NZ)</v>
      </c>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row>
    <row r="201" spans="1:244" s="3" customFormat="1" ht="13" x14ac:dyDescent="0.3">
      <c r="A201" s="35" t="s">
        <v>1233</v>
      </c>
      <c r="B201" s="39" t="s">
        <v>126</v>
      </c>
      <c r="C201" s="52" t="s">
        <v>874</v>
      </c>
      <c r="D201" s="50">
        <f>VLOOKUP(B201,'[1]ICR Data'!$A:$E,5,FALSE)</f>
        <v>1.01E-2</v>
      </c>
      <c r="E201" s="179">
        <f>IF(VLOOKUP($B201,'[2]AA Comparison'!$C$1:$R$65536,3)="","",VLOOKUP($B201,'[2]AA Comparison'!$C$1:$R$65536,3,FALSE))</f>
        <v>0</v>
      </c>
      <c r="F201" s="179">
        <f>IF(VLOOKUP($B201,'[2]AA Comparison'!$C$1:$R$65536,10)="","",VLOOKUP($B201,'[2]AA Comparison'!$C$1:$R$65536,10,FALSE))</f>
        <v>0.2</v>
      </c>
      <c r="G201" s="179">
        <f>IF(VLOOKUP($B201,'[2]AA Comparison'!$C$1:$R$65536,4)="","",VLOOKUP($B201,'[2]AA Comparison'!$C$1:$R$65536,4,FALSE))</f>
        <v>0</v>
      </c>
      <c r="H201" s="179">
        <f>IF(VLOOKUP($B201,'[2]AA Comparison'!$C$1:$R$65536,11)="","",VLOOKUP($B201,'[2]AA Comparison'!$C$1:$R$65536,11,FALSE))</f>
        <v>0</v>
      </c>
      <c r="I201" s="179">
        <f>IF(VLOOKUP($B201,'[2]AA Comparison'!$C$1:$R$65536,5)="","",VLOOKUP($B201,'[2]AA Comparison'!$C$1:$R$65536,5,FALSE))</f>
        <v>0</v>
      </c>
      <c r="J201" s="179">
        <f>IF(VLOOKUP($B201,'[2]AA Comparison'!$C$1:$R$65536,12)="","",VLOOKUP($B201,'[2]AA Comparison'!$C$1:$R$65536,12,FALSE))</f>
        <v>0</v>
      </c>
      <c r="K201" s="49">
        <f>IF(VLOOKUP($B201,'[2]AA Comparison'!$C$1:$R$65536,6)="","",VLOOKUP($B201,'[2]AA Comparison'!$C$1:$R$65536,6,FALSE))</f>
        <v>0</v>
      </c>
      <c r="L201" s="49">
        <f>IF(VLOOKUP($B201,'[2]AA Comparison'!$C$1:$R$65536,13)="","",VLOOKUP($B201,'[2]AA Comparison'!$C$1:$R$65536,13,FALSE))</f>
        <v>0</v>
      </c>
      <c r="M201" s="49">
        <f>IF(VLOOKUP($B201,'[2]AA Comparison'!$C$1:$R$65536,7)="","",VLOOKUP($B201,'[2]AA Comparison'!$C$1:$R$65536,7,FALSE))</f>
        <v>0</v>
      </c>
      <c r="N201" s="49">
        <f>IF(VLOOKUP($B201,'[2]AA Comparison'!$C$1:$R$65536,14)="","",VLOOKUP($B201,'[2]AA Comparison'!$C$1:$R$65536,14,FALSE))</f>
        <v>0</v>
      </c>
      <c r="O201" s="49">
        <f>IF(VLOOKUP($B201,'[2]AA Comparison'!$C$1:$R$65536,8)="","",VLOOKUP($B201,'[2]AA Comparison'!$C$1:$R$65536,8,FALSE))</f>
        <v>0.8</v>
      </c>
      <c r="P201" s="49">
        <f>IF(VLOOKUP($B201,'[2]AA Comparison'!$C$1:$R$65536,15)="","",VLOOKUP($B201,'[2]AA Comparison'!$C$1:$R$65536,15,FALSE))</f>
        <v>1</v>
      </c>
      <c r="Q201" s="49">
        <f>IF(VLOOKUP($B201,'[2]AA Comparison'!$C$1:$R$65536,9)="","",VLOOKUP($B201,'[2]AA Comparison'!$C$1:$R$65536,9,FALSE))</f>
        <v>0</v>
      </c>
      <c r="R201" s="49">
        <f>IF(VLOOKUP($B201,'[2]AA Comparison'!$C$1:$R$65536,16)="","",VLOOKUP($B201,'[2]AA Comparison'!$C$1:$R$65536,16,FALSE))</f>
        <v>0</v>
      </c>
      <c r="S201" s="13">
        <f>VLOOKUP(B201,'[1]BuySell Data'!$A:$E,5,FALSE)</f>
        <v>2E-3</v>
      </c>
      <c r="T201" s="30" t="str">
        <f>VLOOKUP(B201,'[1]Investment Managers'!$A:$B,2,FALSE)</f>
        <v>First Sentier Investors (Australia) Services Pty Limited</v>
      </c>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row>
    <row r="202" spans="1:244" s="3" customFormat="1" ht="13" x14ac:dyDescent="0.3">
      <c r="A202" s="118" t="s">
        <v>1470</v>
      </c>
      <c r="B202" s="39" t="s">
        <v>1471</v>
      </c>
      <c r="C202" s="52" t="s">
        <v>874</v>
      </c>
      <c r="D202" s="50">
        <f>VLOOKUP(B202,'[1]ICR Data'!$A:$E,5,FALSE)</f>
        <v>9.7000000000000003E-3</v>
      </c>
      <c r="E202" s="179" t="e">
        <f>IF(VLOOKUP($B202,'[2]AA Comparison'!$C$1:$R$65536,3)="","",VLOOKUP($B202,'[2]AA Comparison'!$C$1:$R$65536,3,FALSE))</f>
        <v>#N/A</v>
      </c>
      <c r="F202" s="179" t="e">
        <f>IF(VLOOKUP($B202,'[2]AA Comparison'!$C$1:$R$65536,10)="","",VLOOKUP($B202,'[2]AA Comparison'!$C$1:$R$65536,10,FALSE))</f>
        <v>#N/A</v>
      </c>
      <c r="G202" s="179" t="e">
        <f>IF(VLOOKUP($B202,'[2]AA Comparison'!$C$1:$R$65536,4)="","",VLOOKUP($B202,'[2]AA Comparison'!$C$1:$R$65536,4,FALSE))</f>
        <v>#N/A</v>
      </c>
      <c r="H202" s="179" t="e">
        <f>IF(VLOOKUP($B202,'[2]AA Comparison'!$C$1:$R$65536,11)="","",VLOOKUP($B202,'[2]AA Comparison'!$C$1:$R$65536,11,FALSE))</f>
        <v>#N/A</v>
      </c>
      <c r="I202" s="179" t="e">
        <f>IF(VLOOKUP($B202,'[2]AA Comparison'!$C$1:$R$65536,5)="","",VLOOKUP($B202,'[2]AA Comparison'!$C$1:$R$65536,5,FALSE))</f>
        <v>#N/A</v>
      </c>
      <c r="J202" s="179" t="e">
        <f>IF(VLOOKUP($B202,'[2]AA Comparison'!$C$1:$R$65536,12)="","",VLOOKUP($B202,'[2]AA Comparison'!$C$1:$R$65536,12,FALSE))</f>
        <v>#N/A</v>
      </c>
      <c r="K202" s="49" t="e">
        <f>IF(VLOOKUP($B202,'[2]AA Comparison'!$C$1:$R$65536,6)="","",VLOOKUP($B202,'[2]AA Comparison'!$C$1:$R$65536,6,FALSE))</f>
        <v>#N/A</v>
      </c>
      <c r="L202" s="49" t="e">
        <f>IF(VLOOKUP($B202,'[2]AA Comparison'!$C$1:$R$65536,13)="","",VLOOKUP($B202,'[2]AA Comparison'!$C$1:$R$65536,13,FALSE))</f>
        <v>#N/A</v>
      </c>
      <c r="M202" s="49" t="e">
        <f>IF(VLOOKUP($B202,'[2]AA Comparison'!$C$1:$R$65536,7)="","",VLOOKUP($B202,'[2]AA Comparison'!$C$1:$R$65536,7,FALSE))</f>
        <v>#N/A</v>
      </c>
      <c r="N202" s="49" t="e">
        <f>IF(VLOOKUP($B202,'[2]AA Comparison'!$C$1:$R$65536,14)="","",VLOOKUP($B202,'[2]AA Comparison'!$C$1:$R$65536,14,FALSE))</f>
        <v>#N/A</v>
      </c>
      <c r="O202" s="49" t="e">
        <f>IF(VLOOKUP($B202,'[2]AA Comparison'!$C$1:$R$65536,8)="","",VLOOKUP($B202,'[2]AA Comparison'!$C$1:$R$65536,8,FALSE))</f>
        <v>#N/A</v>
      </c>
      <c r="P202" s="49" t="e">
        <f>IF(VLOOKUP($B202,'[2]AA Comparison'!$C$1:$R$65536,15)="","",VLOOKUP($B202,'[2]AA Comparison'!$C$1:$R$65536,15,FALSE))</f>
        <v>#N/A</v>
      </c>
      <c r="Q202" s="49" t="e">
        <f>IF(VLOOKUP($B202,'[2]AA Comparison'!$C$1:$R$65536,9)="","",VLOOKUP($B202,'[2]AA Comparison'!$C$1:$R$65536,9,FALSE))</f>
        <v>#N/A</v>
      </c>
      <c r="R202" s="49" t="e">
        <f>IF(VLOOKUP($B202,'[2]AA Comparison'!$C$1:$R$65536,16)="","",VLOOKUP($B202,'[2]AA Comparison'!$C$1:$R$65536,16,FALSE))</f>
        <v>#N/A</v>
      </c>
      <c r="S202" s="13">
        <f>VLOOKUP(B202,'[1]BuySell Data'!$A:$E,5,FALSE)</f>
        <v>8.0000000000000004E-4</v>
      </c>
      <c r="T202" s="30" t="str">
        <f>VLOOKUP(B202,'[1]Investment Managers'!$A:$B,2,FALSE)</f>
        <v>IOOF Investment Management Limited</v>
      </c>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row>
    <row r="203" spans="1:244" s="3" customFormat="1" ht="13" x14ac:dyDescent="0.3">
      <c r="A203" s="180" t="s">
        <v>315</v>
      </c>
      <c r="B203" s="52" t="s">
        <v>130</v>
      </c>
      <c r="C203" s="52" t="s">
        <v>874</v>
      </c>
      <c r="D203" s="50">
        <f>VLOOKUP(B203,'[1]ICR Data'!$A:$E,5,FALSE)</f>
        <v>1.23E-2</v>
      </c>
      <c r="E203" s="179">
        <f>IF(VLOOKUP($B203,'[2]AA Comparison'!$C$1:$R$65536,3)="","",VLOOKUP($B203,'[2]AA Comparison'!$C$1:$R$65536,3,FALSE))</f>
        <v>0</v>
      </c>
      <c r="F203" s="179">
        <f>IF(VLOOKUP($B203,'[2]AA Comparison'!$C$1:$R$65536,10)="","",VLOOKUP($B203,'[2]AA Comparison'!$C$1:$R$65536,10,FALSE))</f>
        <v>0.06</v>
      </c>
      <c r="G203" s="179">
        <f>IF(VLOOKUP($B203,'[2]AA Comparison'!$C$1:$R$65536,4)="","",VLOOKUP($B203,'[2]AA Comparison'!$C$1:$R$65536,4,FALSE))</f>
        <v>0</v>
      </c>
      <c r="H203" s="179">
        <f>IF(VLOOKUP($B203,'[2]AA Comparison'!$C$1:$R$65536,11)="","",VLOOKUP($B203,'[2]AA Comparison'!$C$1:$R$65536,11,FALSE))</f>
        <v>0</v>
      </c>
      <c r="I203" s="179">
        <f>IF(VLOOKUP($B203,'[2]AA Comparison'!$C$1:$R$65536,5)="","",VLOOKUP($B203,'[2]AA Comparison'!$C$1:$R$65536,5,FALSE))</f>
        <v>0</v>
      </c>
      <c r="J203" s="179">
        <f>IF(VLOOKUP($B203,'[2]AA Comparison'!$C$1:$R$65536,12)="","",VLOOKUP($B203,'[2]AA Comparison'!$C$1:$R$65536,12,FALSE))</f>
        <v>0</v>
      </c>
      <c r="K203" s="49">
        <f>IF(VLOOKUP($B203,'[2]AA Comparison'!$C$1:$R$65536,6)="","",VLOOKUP($B203,'[2]AA Comparison'!$C$1:$R$65536,6,FALSE))</f>
        <v>0</v>
      </c>
      <c r="L203" s="49">
        <f>IF(VLOOKUP($B203,'[2]AA Comparison'!$C$1:$R$65536,13)="","",VLOOKUP($B203,'[2]AA Comparison'!$C$1:$R$65536,13,FALSE))</f>
        <v>0</v>
      </c>
      <c r="M203" s="49">
        <f>IF(VLOOKUP($B203,'[2]AA Comparison'!$C$1:$R$65536,7)="","",VLOOKUP($B203,'[2]AA Comparison'!$C$1:$R$65536,7,FALSE))</f>
        <v>0</v>
      </c>
      <c r="N203" s="49">
        <f>IF(VLOOKUP($B203,'[2]AA Comparison'!$C$1:$R$65536,14)="","",VLOOKUP($B203,'[2]AA Comparison'!$C$1:$R$65536,14,FALSE))</f>
        <v>0</v>
      </c>
      <c r="O203" s="49">
        <f>IF(VLOOKUP($B203,'[2]AA Comparison'!$C$1:$R$65536,8)="","",VLOOKUP($B203,'[2]AA Comparison'!$C$1:$R$65536,8,FALSE))</f>
        <v>0.94</v>
      </c>
      <c r="P203" s="49">
        <f>IF(VLOOKUP($B203,'[2]AA Comparison'!$C$1:$R$65536,15)="","",VLOOKUP($B203,'[2]AA Comparison'!$C$1:$R$65536,15,FALSE))</f>
        <v>1</v>
      </c>
      <c r="Q203" s="49">
        <f>IF(VLOOKUP($B203,'[2]AA Comparison'!$C$1:$R$65536,9)="","",VLOOKUP($B203,'[2]AA Comparison'!$C$1:$R$65536,9,FALSE))</f>
        <v>0</v>
      </c>
      <c r="R203" s="49">
        <f>IF(VLOOKUP($B203,'[2]AA Comparison'!$C$1:$R$65536,16)="","",VLOOKUP($B203,'[2]AA Comparison'!$C$1:$R$65536,16,FALSE))</f>
        <v>0</v>
      </c>
      <c r="S203" s="13">
        <f>VLOOKUP(B203,'[1]BuySell Data'!$A:$E,5,FALSE)</f>
        <v>6.0000000000000001E-3</v>
      </c>
      <c r="T203" s="30" t="str">
        <f>VLOOKUP(B203,'[1]Investment Managers'!$A:$B,2,FALSE)</f>
        <v>RREEF Alternative Investments</v>
      </c>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row>
    <row r="204" spans="1:244" s="3" customFormat="1" ht="13" x14ac:dyDescent="0.3">
      <c r="A204" s="180" t="s">
        <v>1113</v>
      </c>
      <c r="B204" s="52" t="s">
        <v>1110</v>
      </c>
      <c r="C204" s="52" t="s">
        <v>874</v>
      </c>
      <c r="D204" s="50">
        <f>VLOOKUP(B204,'[1]ICR Data'!$A:$E,5,FALSE)</f>
        <v>1.44E-2</v>
      </c>
      <c r="E204" s="179">
        <f>IF(VLOOKUP($B204,'[2]AA Comparison'!$C$1:$R$65536,3)="","",VLOOKUP($B204,'[2]AA Comparison'!$C$1:$R$65536,3,FALSE))</f>
        <v>0</v>
      </c>
      <c r="F204" s="179">
        <f>IF(VLOOKUP($B204,'[2]AA Comparison'!$C$1:$R$65536,10)="","",VLOOKUP($B204,'[2]AA Comparison'!$C$1:$R$65536,10,FALSE))</f>
        <v>0.2</v>
      </c>
      <c r="G204" s="179">
        <f>IF(VLOOKUP($B204,'[2]AA Comparison'!$C$1:$R$65536,4)="","",VLOOKUP($B204,'[2]AA Comparison'!$C$1:$R$65536,4,FALSE))</f>
        <v>0</v>
      </c>
      <c r="H204" s="179">
        <f>IF(VLOOKUP($B204,'[2]AA Comparison'!$C$1:$R$65536,11)="","",VLOOKUP($B204,'[2]AA Comparison'!$C$1:$R$65536,11,FALSE))</f>
        <v>0</v>
      </c>
      <c r="I204" s="179">
        <f>IF(VLOOKUP($B204,'[2]AA Comparison'!$C$1:$R$65536,5)="","",VLOOKUP($B204,'[2]AA Comparison'!$C$1:$R$65536,5,FALSE))</f>
        <v>0</v>
      </c>
      <c r="J204" s="179">
        <f>IF(VLOOKUP($B204,'[2]AA Comparison'!$C$1:$R$65536,12)="","",VLOOKUP($B204,'[2]AA Comparison'!$C$1:$R$65536,12,FALSE))</f>
        <v>0</v>
      </c>
      <c r="K204" s="49">
        <f>IF(VLOOKUP($B204,'[2]AA Comparison'!$C$1:$R$65536,6)="","",VLOOKUP($B204,'[2]AA Comparison'!$C$1:$R$65536,6,FALSE))</f>
        <v>0</v>
      </c>
      <c r="L204" s="49">
        <f>IF(VLOOKUP($B204,'[2]AA Comparison'!$C$1:$R$65536,13)="","",VLOOKUP($B204,'[2]AA Comparison'!$C$1:$R$65536,13,FALSE))</f>
        <v>0</v>
      </c>
      <c r="M204" s="49">
        <f>IF(VLOOKUP($B204,'[2]AA Comparison'!$C$1:$R$65536,7)="","",VLOOKUP($B204,'[2]AA Comparison'!$C$1:$R$65536,7,FALSE))</f>
        <v>0</v>
      </c>
      <c r="N204" s="49">
        <f>IF(VLOOKUP($B204,'[2]AA Comparison'!$C$1:$R$65536,14)="","",VLOOKUP($B204,'[2]AA Comparison'!$C$1:$R$65536,14,FALSE))</f>
        <v>0</v>
      </c>
      <c r="O204" s="49">
        <f>IF(VLOOKUP($B204,'[2]AA Comparison'!$C$1:$R$65536,8)="","",VLOOKUP($B204,'[2]AA Comparison'!$C$1:$R$65536,8,FALSE))</f>
        <v>0.8</v>
      </c>
      <c r="P204" s="49">
        <f>IF(VLOOKUP($B204,'[2]AA Comparison'!$C$1:$R$65536,15)="","",VLOOKUP($B204,'[2]AA Comparison'!$C$1:$R$65536,15,FALSE))</f>
        <v>1</v>
      </c>
      <c r="Q204" s="49">
        <f>IF(VLOOKUP($B204,'[2]AA Comparison'!$C$1:$R$65536,9)="","",VLOOKUP($B204,'[2]AA Comparison'!$C$1:$R$65536,9,FALSE))</f>
        <v>0</v>
      </c>
      <c r="R204" s="49">
        <f>IF(VLOOKUP($B204,'[2]AA Comparison'!$C$1:$R$65536,16)="","",VLOOKUP($B204,'[2]AA Comparison'!$C$1:$R$65536,16,FALSE))</f>
        <v>0</v>
      </c>
      <c r="S204" s="13">
        <f>VLOOKUP(B204,'[1]BuySell Data'!$A:$E,5,FALSE)</f>
        <v>4.0000000000000001E-3</v>
      </c>
      <c r="T204" s="30" t="str">
        <f>VLOOKUP(B204,'[1]Investment Managers'!$A:$B,2,FALSE)</f>
        <v>Quay Global Investors Pty Ltd</v>
      </c>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row>
    <row r="205" spans="1:244" s="3" customFormat="1" ht="13" x14ac:dyDescent="0.3">
      <c r="A205" s="180" t="s">
        <v>1403</v>
      </c>
      <c r="B205" s="52" t="s">
        <v>1393</v>
      </c>
      <c r="C205" s="52" t="s">
        <v>874</v>
      </c>
      <c r="D205" s="50">
        <f>VLOOKUP(B205,'[1]ICR Data'!$A:$E,5,FALSE)</f>
        <v>1.0500000000000001E-2</v>
      </c>
      <c r="E205" s="179">
        <f>IF(VLOOKUP($B205,'[2]AA Comparison'!$C$1:$R$65536,3)="","",VLOOKUP($B205,'[2]AA Comparison'!$C$1:$R$65536,3,FALSE))</f>
        <v>0</v>
      </c>
      <c r="F205" s="179">
        <f>IF(VLOOKUP($B205,'[2]AA Comparison'!$C$1:$R$65536,10)="","",VLOOKUP($B205,'[2]AA Comparison'!$C$1:$R$65536,10,FALSE))</f>
        <v>0.15</v>
      </c>
      <c r="G205" s="179">
        <f>IF(VLOOKUP($B205,'[2]AA Comparison'!$C$1:$R$65536,4)="","",VLOOKUP($B205,'[2]AA Comparison'!$C$1:$R$65536,4,FALSE))</f>
        <v>0</v>
      </c>
      <c r="H205" s="179">
        <f>IF(VLOOKUP($B205,'[2]AA Comparison'!$C$1:$R$65536,11)="","",VLOOKUP($B205,'[2]AA Comparison'!$C$1:$R$65536,11,FALSE))</f>
        <v>0</v>
      </c>
      <c r="I205" s="179">
        <f>IF(VLOOKUP($B205,'[2]AA Comparison'!$C$1:$R$65536,5)="","",VLOOKUP($B205,'[2]AA Comparison'!$C$1:$R$65536,5,FALSE))</f>
        <v>0</v>
      </c>
      <c r="J205" s="179">
        <f>IF(VLOOKUP($B205,'[2]AA Comparison'!$C$1:$R$65536,12)="","",VLOOKUP($B205,'[2]AA Comparison'!$C$1:$R$65536,12,FALSE))</f>
        <v>0</v>
      </c>
      <c r="K205" s="49">
        <f>IF(VLOOKUP($B205,'[2]AA Comparison'!$C$1:$R$65536,6)="","",VLOOKUP($B205,'[2]AA Comparison'!$C$1:$R$65536,6,FALSE))</f>
        <v>0</v>
      </c>
      <c r="L205" s="49">
        <f>IF(VLOOKUP($B205,'[2]AA Comparison'!$C$1:$R$65536,13)="","",VLOOKUP($B205,'[2]AA Comparison'!$C$1:$R$65536,13,FALSE))</f>
        <v>0</v>
      </c>
      <c r="M205" s="49">
        <f>IF(VLOOKUP($B205,'[2]AA Comparison'!$C$1:$R$65536,7)="","",VLOOKUP($B205,'[2]AA Comparison'!$C$1:$R$65536,7,FALSE))</f>
        <v>0.85</v>
      </c>
      <c r="N205" s="49">
        <f>IF(VLOOKUP($B205,'[2]AA Comparison'!$C$1:$R$65536,14)="","",VLOOKUP($B205,'[2]AA Comparison'!$C$1:$R$65536,14,FALSE))</f>
        <v>1</v>
      </c>
      <c r="O205" s="49">
        <f>IF(VLOOKUP($B205,'[2]AA Comparison'!$C$1:$R$65536,8)="","",VLOOKUP($B205,'[2]AA Comparison'!$C$1:$R$65536,8,FALSE))</f>
        <v>0</v>
      </c>
      <c r="P205" s="49">
        <f>IF(VLOOKUP($B205,'[2]AA Comparison'!$C$1:$R$65536,15)="","",VLOOKUP($B205,'[2]AA Comparison'!$C$1:$R$65536,15,FALSE))</f>
        <v>0</v>
      </c>
      <c r="Q205" s="49">
        <f>IF(VLOOKUP($B205,'[2]AA Comparison'!$C$1:$R$65536,9)="","",VLOOKUP($B205,'[2]AA Comparison'!$C$1:$R$65536,9,FALSE))</f>
        <v>0</v>
      </c>
      <c r="R205" s="49">
        <f>IF(VLOOKUP($B205,'[2]AA Comparison'!$C$1:$R$65536,16)="","",VLOOKUP($B205,'[2]AA Comparison'!$C$1:$R$65536,16,FALSE))</f>
        <v>0</v>
      </c>
      <c r="S205" s="13">
        <f>VLOOKUP(B205,'[1]BuySell Data'!$A:$E,5,FALSE)</f>
        <v>4.0000000000000001E-3</v>
      </c>
      <c r="T205" s="30" t="str">
        <f>VLOOKUP(B205,'[1]Investment Managers'!$A:$B,2,FALSE)</f>
        <v>Resolution Capital Limited</v>
      </c>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row>
    <row r="206" spans="1:244" s="3" customFormat="1" ht="13" x14ac:dyDescent="0.3">
      <c r="A206" s="118" t="s">
        <v>427</v>
      </c>
      <c r="B206" s="39" t="s">
        <v>152</v>
      </c>
      <c r="C206" s="52" t="s">
        <v>874</v>
      </c>
      <c r="D206" s="50">
        <f>VLOOKUP(B206,'[1]ICR Data'!$A:$E,5,FALSE)</f>
        <v>9.1999999999999998E-3</v>
      </c>
      <c r="E206" s="179">
        <f>IF(VLOOKUP($B206,'[2]AA Comparison'!$C$1:$R$65536,3)="","",VLOOKUP($B206,'[2]AA Comparison'!$C$1:$R$65536,3,FALSE))</f>
        <v>0</v>
      </c>
      <c r="F206" s="179">
        <f>IF(VLOOKUP($B206,'[2]AA Comparison'!$C$1:$R$65536,10)="","",VLOOKUP($B206,'[2]AA Comparison'!$C$1:$R$65536,10,FALSE))</f>
        <v>0</v>
      </c>
      <c r="G206" s="179">
        <f>IF(VLOOKUP($B206,'[2]AA Comparison'!$C$1:$R$65536,4)="","",VLOOKUP($B206,'[2]AA Comparison'!$C$1:$R$65536,4,FALSE))</f>
        <v>0</v>
      </c>
      <c r="H206" s="179">
        <f>IF(VLOOKUP($B206,'[2]AA Comparison'!$C$1:$R$65536,11)="","",VLOOKUP($B206,'[2]AA Comparison'!$C$1:$R$65536,11,FALSE))</f>
        <v>0</v>
      </c>
      <c r="I206" s="179">
        <f>IF(VLOOKUP($B206,'[2]AA Comparison'!$C$1:$R$65536,5)="","",VLOOKUP($B206,'[2]AA Comparison'!$C$1:$R$65536,5,FALSE))</f>
        <v>0</v>
      </c>
      <c r="J206" s="179">
        <f>IF(VLOOKUP($B206,'[2]AA Comparison'!$C$1:$R$65536,12)="","",VLOOKUP($B206,'[2]AA Comparison'!$C$1:$R$65536,12,FALSE))</f>
        <v>0</v>
      </c>
      <c r="K206" s="49">
        <f>IF(VLOOKUP($B206,'[2]AA Comparison'!$C$1:$R$65536,6)="","",VLOOKUP($B206,'[2]AA Comparison'!$C$1:$R$65536,6,FALSE))</f>
        <v>0</v>
      </c>
      <c r="L206" s="49">
        <f>IF(VLOOKUP($B206,'[2]AA Comparison'!$C$1:$R$65536,13)="","",VLOOKUP($B206,'[2]AA Comparison'!$C$1:$R$65536,13,FALSE))</f>
        <v>0</v>
      </c>
      <c r="M206" s="49">
        <f>IF(VLOOKUP($B206,'[2]AA Comparison'!$C$1:$R$65536,7)="","",VLOOKUP($B206,'[2]AA Comparison'!$C$1:$R$65536,7,FALSE))</f>
        <v>0</v>
      </c>
      <c r="N206" s="49">
        <f>IF(VLOOKUP($B206,'[2]AA Comparison'!$C$1:$R$65536,14)="","",VLOOKUP($B206,'[2]AA Comparison'!$C$1:$R$65536,14,FALSE))</f>
        <v>0</v>
      </c>
      <c r="O206" s="49">
        <f>IF(VLOOKUP($B206,'[2]AA Comparison'!$C$1:$R$65536,8)="","",VLOOKUP($B206,'[2]AA Comparison'!$C$1:$R$65536,8,FALSE))</f>
        <v>1</v>
      </c>
      <c r="P206" s="49">
        <f>IF(VLOOKUP($B206,'[2]AA Comparison'!$C$1:$R$65536,15)="","",VLOOKUP($B206,'[2]AA Comparison'!$C$1:$R$65536,15,FALSE))</f>
        <v>1</v>
      </c>
      <c r="Q206" s="49">
        <f>IF(VLOOKUP($B206,'[2]AA Comparison'!$C$1:$R$65536,9)="","",VLOOKUP($B206,'[2]AA Comparison'!$C$1:$R$65536,9,FALSE))</f>
        <v>0</v>
      </c>
      <c r="R206" s="49">
        <f>IF(VLOOKUP($B206,'[2]AA Comparison'!$C$1:$R$65536,16)="","",VLOOKUP($B206,'[2]AA Comparison'!$C$1:$R$65536,16,FALSE))</f>
        <v>0</v>
      </c>
      <c r="S206" s="13">
        <f>VLOOKUP(B206,'[1]BuySell Data'!$A:$E,5,FALSE)</f>
        <v>3.4999999999999996E-3</v>
      </c>
      <c r="T206" s="30" t="str">
        <f>VLOOKUP(B206,'[1]Investment Managers'!$A:$B,2,FALSE)</f>
        <v>Russell Investment Management Limited</v>
      </c>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row>
    <row r="207" spans="1:244" s="37" customFormat="1" x14ac:dyDescent="0.25">
      <c r="A207" s="180" t="s">
        <v>258</v>
      </c>
      <c r="B207" s="39" t="s">
        <v>149</v>
      </c>
      <c r="C207" s="52" t="s">
        <v>874</v>
      </c>
      <c r="D207" s="50">
        <f>VLOOKUP(B207,'[1]ICR Data'!$A:$E,5,FALSE)</f>
        <v>9.0000000000000011E-3</v>
      </c>
      <c r="E207" s="179">
        <f>IF(VLOOKUP($B207,'[2]AA Comparison'!$C$1:$R$65536,3)="","",VLOOKUP($B207,'[2]AA Comparison'!$C$1:$R$65536,3,FALSE))</f>
        <v>0</v>
      </c>
      <c r="F207" s="179">
        <f>IF(VLOOKUP($B207,'[2]AA Comparison'!$C$1:$R$65536,10)="","",VLOOKUP($B207,'[2]AA Comparison'!$C$1:$R$65536,10,FALSE))</f>
        <v>0.1</v>
      </c>
      <c r="G207" s="179">
        <f>IF(VLOOKUP($B207,'[2]AA Comparison'!$C$1:$R$65536,4)="","",VLOOKUP($B207,'[2]AA Comparison'!$C$1:$R$65536,4,FALSE))</f>
        <v>0</v>
      </c>
      <c r="H207" s="179">
        <f>IF(VLOOKUP($B207,'[2]AA Comparison'!$C$1:$R$65536,11)="","",VLOOKUP($B207,'[2]AA Comparison'!$C$1:$R$65536,11,FALSE))</f>
        <v>0</v>
      </c>
      <c r="I207" s="179">
        <f>IF(VLOOKUP($B207,'[2]AA Comparison'!$C$1:$R$65536,5)="","",VLOOKUP($B207,'[2]AA Comparison'!$C$1:$R$65536,5,FALSE))</f>
        <v>0</v>
      </c>
      <c r="J207" s="179">
        <f>IF(VLOOKUP($B207,'[2]AA Comparison'!$C$1:$R$65536,12)="","",VLOOKUP($B207,'[2]AA Comparison'!$C$1:$R$65536,12,FALSE))</f>
        <v>0</v>
      </c>
      <c r="K207" s="49">
        <f>IF(VLOOKUP($B207,'[2]AA Comparison'!$C$1:$R$65536,6)="","",VLOOKUP($B207,'[2]AA Comparison'!$C$1:$R$65536,6,FALSE))</f>
        <v>0</v>
      </c>
      <c r="L207" s="49">
        <f>IF(VLOOKUP($B207,'[2]AA Comparison'!$C$1:$R$65536,13)="","",VLOOKUP($B207,'[2]AA Comparison'!$C$1:$R$65536,13,FALSE))</f>
        <v>0</v>
      </c>
      <c r="M207" s="49">
        <f>IF(VLOOKUP($B207,'[2]AA Comparison'!$C$1:$R$65536,7)="","",VLOOKUP($B207,'[2]AA Comparison'!$C$1:$R$65536,7,FALSE))</f>
        <v>0</v>
      </c>
      <c r="N207" s="49">
        <f>IF(VLOOKUP($B207,'[2]AA Comparison'!$C$1:$R$65536,14)="","",VLOOKUP($B207,'[2]AA Comparison'!$C$1:$R$65536,14,FALSE))</f>
        <v>0</v>
      </c>
      <c r="O207" s="49">
        <f>IF(VLOOKUP($B207,'[2]AA Comparison'!$C$1:$R$65536,8)="","",VLOOKUP($B207,'[2]AA Comparison'!$C$1:$R$65536,8,FALSE))</f>
        <v>0.9</v>
      </c>
      <c r="P207" s="49">
        <f>IF(VLOOKUP($B207,'[2]AA Comparison'!$C$1:$R$65536,15)="","",VLOOKUP($B207,'[2]AA Comparison'!$C$1:$R$65536,15,FALSE))</f>
        <v>1</v>
      </c>
      <c r="Q207" s="49">
        <f>IF(VLOOKUP($B207,'[2]AA Comparison'!$C$1:$R$65536,9)="","",VLOOKUP($B207,'[2]AA Comparison'!$C$1:$R$65536,9,FALSE))</f>
        <v>0</v>
      </c>
      <c r="R207" s="49">
        <f>IF(VLOOKUP($B207,'[2]AA Comparison'!$C$1:$R$65536,16)="","",VLOOKUP($B207,'[2]AA Comparison'!$C$1:$R$65536,16,FALSE))</f>
        <v>0</v>
      </c>
      <c r="S207" s="13">
        <f>VLOOKUP(B207,'[1]BuySell Data'!$A:$E,5,FALSE)</f>
        <v>5.0000000000000001E-3</v>
      </c>
      <c r="T207" s="30" t="str">
        <f>VLOOKUP(B207,'[1]Investment Managers'!$A:$B,2,FALSE)</f>
        <v>CBRE Investment Management Listed Real Assets LLC</v>
      </c>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row>
    <row r="208" spans="1:244" s="37" customFormat="1" x14ac:dyDescent="0.25">
      <c r="A208" s="118" t="s">
        <v>143</v>
      </c>
      <c r="B208" s="39" t="s">
        <v>144</v>
      </c>
      <c r="C208" s="52" t="s">
        <v>874</v>
      </c>
      <c r="D208" s="50">
        <f>VLOOKUP(B208,'[1]ICR Data'!$A:$E,5,FALSE)</f>
        <v>4.0000000000000001E-3</v>
      </c>
      <c r="E208" s="179">
        <f>IF(VLOOKUP($B208,'[2]AA Comparison'!$C$1:$R$65536,3)="","",VLOOKUP($B208,'[2]AA Comparison'!$C$1:$R$65536,3,FALSE))</f>
        <v>0</v>
      </c>
      <c r="F208" s="179">
        <f>IF(VLOOKUP($B208,'[2]AA Comparison'!$C$1:$R$65536,10)="","",VLOOKUP($B208,'[2]AA Comparison'!$C$1:$R$65536,10,FALSE))</f>
        <v>0</v>
      </c>
      <c r="G208" s="179">
        <f>IF(VLOOKUP($B208,'[2]AA Comparison'!$C$1:$R$65536,4)="","",VLOOKUP($B208,'[2]AA Comparison'!$C$1:$R$65536,4,FALSE))</f>
        <v>0</v>
      </c>
      <c r="H208" s="179">
        <f>IF(VLOOKUP($B208,'[2]AA Comparison'!$C$1:$R$65536,11)="","",VLOOKUP($B208,'[2]AA Comparison'!$C$1:$R$65536,11,FALSE))</f>
        <v>0</v>
      </c>
      <c r="I208" s="179">
        <f>IF(VLOOKUP($B208,'[2]AA Comparison'!$C$1:$R$65536,5)="","",VLOOKUP($B208,'[2]AA Comparison'!$C$1:$R$65536,5,FALSE))</f>
        <v>0</v>
      </c>
      <c r="J208" s="179">
        <f>IF(VLOOKUP($B208,'[2]AA Comparison'!$C$1:$R$65536,12)="","",VLOOKUP($B208,'[2]AA Comparison'!$C$1:$R$65536,12,FALSE))</f>
        <v>0</v>
      </c>
      <c r="K208" s="49">
        <f>IF(VLOOKUP($B208,'[2]AA Comparison'!$C$1:$R$65536,6)="","",VLOOKUP($B208,'[2]AA Comparison'!$C$1:$R$65536,6,FALSE))</f>
        <v>0</v>
      </c>
      <c r="L208" s="49">
        <f>IF(VLOOKUP($B208,'[2]AA Comparison'!$C$1:$R$65536,13)="","",VLOOKUP($B208,'[2]AA Comparison'!$C$1:$R$65536,13,FALSE))</f>
        <v>0</v>
      </c>
      <c r="M208" s="49">
        <f>IF(VLOOKUP($B208,'[2]AA Comparison'!$C$1:$R$65536,7)="","",VLOOKUP($B208,'[2]AA Comparison'!$C$1:$R$65536,7,FALSE))</f>
        <v>0</v>
      </c>
      <c r="N208" s="49">
        <f>IF(VLOOKUP($B208,'[2]AA Comparison'!$C$1:$R$65536,14)="","",VLOOKUP($B208,'[2]AA Comparison'!$C$1:$R$65536,14,FALSE))</f>
        <v>0</v>
      </c>
      <c r="O208" s="49">
        <f>IF(VLOOKUP($B208,'[2]AA Comparison'!$C$1:$R$65536,8)="","",VLOOKUP($B208,'[2]AA Comparison'!$C$1:$R$65536,8,FALSE))</f>
        <v>1</v>
      </c>
      <c r="P208" s="49">
        <f>IF(VLOOKUP($B208,'[2]AA Comparison'!$C$1:$R$65536,15)="","",VLOOKUP($B208,'[2]AA Comparison'!$C$1:$R$65536,15,FALSE))</f>
        <v>1</v>
      </c>
      <c r="Q208" s="49">
        <f>IF(VLOOKUP($B208,'[2]AA Comparison'!$C$1:$R$65536,9)="","",VLOOKUP($B208,'[2]AA Comparison'!$C$1:$R$65536,9,FALSE))</f>
        <v>0</v>
      </c>
      <c r="R208" s="49">
        <f>IF(VLOOKUP($B208,'[2]AA Comparison'!$C$1:$R$65536,16)="","",VLOOKUP($B208,'[2]AA Comparison'!$C$1:$R$65536,16,FALSE))</f>
        <v>0</v>
      </c>
      <c r="S208" s="13">
        <f>VLOOKUP(B208,'[1]BuySell Data'!$A:$E,5,FALSE)</f>
        <v>1.4000000000000002E-3</v>
      </c>
      <c r="T208" s="30" t="str">
        <f>VLOOKUP(B208,'[1]Investment Managers'!$A:$B,2,FALSE)</f>
        <v>OnePath Funds Management Limited</v>
      </c>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row>
    <row r="209" spans="1:244" s="3" customFormat="1" ht="13" x14ac:dyDescent="0.3">
      <c r="A209" s="118" t="s">
        <v>145</v>
      </c>
      <c r="B209" s="39" t="s">
        <v>146</v>
      </c>
      <c r="C209" s="52" t="s">
        <v>874</v>
      </c>
      <c r="D209" s="50">
        <f>VLOOKUP(B209,'[1]ICR Data'!$A:$E,5,FALSE)</f>
        <v>4.3E-3</v>
      </c>
      <c r="E209" s="179">
        <f>IF(VLOOKUP($B209,'[2]AA Comparison'!$C$1:$R$65536,3)="","",VLOOKUP($B209,'[2]AA Comparison'!$C$1:$R$65536,3,FALSE))</f>
        <v>0</v>
      </c>
      <c r="F209" s="179">
        <f>IF(VLOOKUP($B209,'[2]AA Comparison'!$C$1:$R$65536,10)="","",VLOOKUP($B209,'[2]AA Comparison'!$C$1:$R$65536,10,FALSE))</f>
        <v>0</v>
      </c>
      <c r="G209" s="179">
        <f>IF(VLOOKUP($B209,'[2]AA Comparison'!$C$1:$R$65536,4)="","",VLOOKUP($B209,'[2]AA Comparison'!$C$1:$R$65536,4,FALSE))</f>
        <v>0</v>
      </c>
      <c r="H209" s="179">
        <f>IF(VLOOKUP($B209,'[2]AA Comparison'!$C$1:$R$65536,11)="","",VLOOKUP($B209,'[2]AA Comparison'!$C$1:$R$65536,11,FALSE))</f>
        <v>0</v>
      </c>
      <c r="I209" s="179">
        <f>IF(VLOOKUP($B209,'[2]AA Comparison'!$C$1:$R$65536,5)="","",VLOOKUP($B209,'[2]AA Comparison'!$C$1:$R$65536,5,FALSE))</f>
        <v>0</v>
      </c>
      <c r="J209" s="179">
        <f>IF(VLOOKUP($B209,'[2]AA Comparison'!$C$1:$R$65536,12)="","",VLOOKUP($B209,'[2]AA Comparison'!$C$1:$R$65536,12,FALSE))</f>
        <v>0</v>
      </c>
      <c r="K209" s="49">
        <f>IF(VLOOKUP($B209,'[2]AA Comparison'!$C$1:$R$65536,6)="","",VLOOKUP($B209,'[2]AA Comparison'!$C$1:$R$65536,6,FALSE))</f>
        <v>0</v>
      </c>
      <c r="L209" s="49">
        <f>IF(VLOOKUP($B209,'[2]AA Comparison'!$C$1:$R$65536,13)="","",VLOOKUP($B209,'[2]AA Comparison'!$C$1:$R$65536,13,FALSE))</f>
        <v>0</v>
      </c>
      <c r="M209" s="49">
        <f>IF(VLOOKUP($B209,'[2]AA Comparison'!$C$1:$R$65536,7)="","",VLOOKUP($B209,'[2]AA Comparison'!$C$1:$R$65536,7,FALSE))</f>
        <v>0</v>
      </c>
      <c r="N209" s="49">
        <f>IF(VLOOKUP($B209,'[2]AA Comparison'!$C$1:$R$65536,14)="","",VLOOKUP($B209,'[2]AA Comparison'!$C$1:$R$65536,14,FALSE))</f>
        <v>0</v>
      </c>
      <c r="O209" s="49">
        <f>IF(VLOOKUP($B209,'[2]AA Comparison'!$C$1:$R$65536,8)="","",VLOOKUP($B209,'[2]AA Comparison'!$C$1:$R$65536,8,FALSE))</f>
        <v>1</v>
      </c>
      <c r="P209" s="49">
        <f>IF(VLOOKUP($B209,'[2]AA Comparison'!$C$1:$R$65536,15)="","",VLOOKUP($B209,'[2]AA Comparison'!$C$1:$R$65536,15,FALSE))</f>
        <v>1</v>
      </c>
      <c r="Q209" s="49">
        <f>IF(VLOOKUP($B209,'[2]AA Comparison'!$C$1:$R$65536,9)="","",VLOOKUP($B209,'[2]AA Comparison'!$C$1:$R$65536,9,FALSE))</f>
        <v>0</v>
      </c>
      <c r="R209" s="49">
        <f>IF(VLOOKUP($B209,'[2]AA Comparison'!$C$1:$R$65536,16)="","",VLOOKUP($B209,'[2]AA Comparison'!$C$1:$R$65536,16,FALSE))</f>
        <v>0</v>
      </c>
      <c r="S209" s="13">
        <f>VLOOKUP(B209,'[1]BuySell Data'!$A:$E,5,FALSE)</f>
        <v>1.6000000000000001E-3</v>
      </c>
      <c r="T209" s="30" t="str">
        <f>VLOOKUP(B209,'[1]Investment Managers'!$A:$B,2,FALSE)</f>
        <v>OnePath Funds Management Limited</v>
      </c>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row>
    <row r="210" spans="1:244" s="3" customFormat="1" ht="13" x14ac:dyDescent="0.3">
      <c r="A210" s="194" t="s">
        <v>233</v>
      </c>
      <c r="B210" s="39"/>
      <c r="C210" s="39"/>
      <c r="D210" s="50"/>
      <c r="E210" s="179"/>
      <c r="F210" s="179"/>
      <c r="G210" s="179"/>
      <c r="H210" s="179"/>
      <c r="I210" s="179"/>
      <c r="J210" s="179"/>
      <c r="K210" s="49"/>
      <c r="L210" s="49"/>
      <c r="M210" s="49"/>
      <c r="N210" s="49"/>
      <c r="O210" s="49"/>
      <c r="P210" s="49"/>
      <c r="Q210" s="49"/>
      <c r="R210" s="49"/>
      <c r="S210" s="13"/>
      <c r="T210" s="37"/>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row>
    <row r="211" spans="1:244" s="3" customFormat="1" ht="13" x14ac:dyDescent="0.3">
      <c r="A211" s="180" t="s">
        <v>832</v>
      </c>
      <c r="B211" s="39" t="s">
        <v>263</v>
      </c>
      <c r="C211" s="52" t="s">
        <v>874</v>
      </c>
      <c r="D211" s="50">
        <f>VLOOKUP(B211,'[1]ICR Data'!$A:$E,5,FALSE)</f>
        <v>1.8000000000000002E-2</v>
      </c>
      <c r="E211" s="179">
        <f>IF(VLOOKUP($B211,'[2]AA Comparison'!$C$1:$R$65536,3)="","",VLOOKUP($B211,'[2]AA Comparison'!$C$1:$R$65536,3,FALSE))</f>
        <v>0</v>
      </c>
      <c r="F211" s="179">
        <f>IF(VLOOKUP($B211,'[2]AA Comparison'!$C$1:$R$65536,10)="","",VLOOKUP($B211,'[2]AA Comparison'!$C$1:$R$65536,10,FALSE))</f>
        <v>0.05</v>
      </c>
      <c r="G211" s="179">
        <f>IF(VLOOKUP($B211,'[2]AA Comparison'!$C$1:$R$65536,4)="","",VLOOKUP($B211,'[2]AA Comparison'!$C$1:$R$65536,4,FALSE))</f>
        <v>0</v>
      </c>
      <c r="H211" s="179">
        <f>IF(VLOOKUP($B211,'[2]AA Comparison'!$C$1:$R$65536,11)="","",VLOOKUP($B211,'[2]AA Comparison'!$C$1:$R$65536,11,FALSE))</f>
        <v>0</v>
      </c>
      <c r="I211" s="179">
        <f>IF(VLOOKUP($B211,'[2]AA Comparison'!$C$1:$R$65536,5)="","",VLOOKUP($B211,'[2]AA Comparison'!$C$1:$R$65536,5,FALSE))</f>
        <v>0</v>
      </c>
      <c r="J211" s="179">
        <f>IF(VLOOKUP($B211,'[2]AA Comparison'!$C$1:$R$65536,12)="","",VLOOKUP($B211,'[2]AA Comparison'!$C$1:$R$65536,12,FALSE))</f>
        <v>0</v>
      </c>
      <c r="K211" s="49">
        <f>IF(VLOOKUP($B211,'[2]AA Comparison'!$C$1:$R$65536,6)="","",VLOOKUP($B211,'[2]AA Comparison'!$C$1:$R$65536,6,FALSE))</f>
        <v>0</v>
      </c>
      <c r="L211" s="49">
        <f>IF(VLOOKUP($B211,'[2]AA Comparison'!$C$1:$R$65536,13)="","",VLOOKUP($B211,'[2]AA Comparison'!$C$1:$R$65536,13,FALSE))</f>
        <v>0</v>
      </c>
      <c r="M211" s="49">
        <f>IF(VLOOKUP($B211,'[2]AA Comparison'!$C$1:$R$65536,7)="","",VLOOKUP($B211,'[2]AA Comparison'!$C$1:$R$65536,7,FALSE))</f>
        <v>0</v>
      </c>
      <c r="N211" s="49">
        <f>IF(VLOOKUP($B211,'[2]AA Comparison'!$C$1:$R$65536,14)="","",VLOOKUP($B211,'[2]AA Comparison'!$C$1:$R$65536,14,FALSE))</f>
        <v>0</v>
      </c>
      <c r="O211" s="49">
        <f>IF(VLOOKUP($B211,'[2]AA Comparison'!$C$1:$R$65536,8)="","",VLOOKUP($B211,'[2]AA Comparison'!$C$1:$R$65536,8,FALSE))</f>
        <v>0.95</v>
      </c>
      <c r="P211" s="49">
        <f>IF(VLOOKUP($B211,'[2]AA Comparison'!$C$1:$R$65536,15)="","",VLOOKUP($B211,'[2]AA Comparison'!$C$1:$R$65536,15,FALSE))</f>
        <v>1</v>
      </c>
      <c r="Q211" s="49">
        <f>IF(VLOOKUP($B211,'[2]AA Comparison'!$C$1:$R$65536,9)="","",VLOOKUP($B211,'[2]AA Comparison'!$C$1:$R$65536,9,FALSE))</f>
        <v>0</v>
      </c>
      <c r="R211" s="49">
        <f>IF(VLOOKUP($B211,'[2]AA Comparison'!$C$1:$R$65536,16)="","",VLOOKUP($B211,'[2]AA Comparison'!$C$1:$R$65536,16,FALSE))</f>
        <v>0</v>
      </c>
      <c r="S211" s="13">
        <f>VLOOKUP(B211,'[1]BuySell Data'!$A:$E,5,FALSE)</f>
        <v>3.2000000000000002E-3</v>
      </c>
      <c r="T211" s="30" t="str">
        <f>VLOOKUP(B211,'[1]Investment Managers'!$A:$B,2,FALSE)</f>
        <v>AMP Capital Investors Limited</v>
      </c>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row>
    <row r="212" spans="1:244" s="3" customFormat="1" ht="13" x14ac:dyDescent="0.3">
      <c r="A212" s="39"/>
      <c r="B212" s="39"/>
      <c r="C212" s="39"/>
      <c r="D212" s="50"/>
      <c r="E212" s="179"/>
      <c r="F212" s="179"/>
      <c r="G212" s="179"/>
      <c r="H212" s="179"/>
      <c r="I212" s="179"/>
      <c r="J212" s="179"/>
      <c r="K212" s="49"/>
      <c r="L212" s="49"/>
      <c r="M212" s="49"/>
      <c r="N212" s="49"/>
      <c r="O212" s="49"/>
      <c r="P212" s="49"/>
      <c r="Q212" s="49"/>
      <c r="R212" s="49"/>
      <c r="S212" s="13"/>
      <c r="T212" s="37"/>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row>
    <row r="213" spans="1:244" s="3" customFormat="1" ht="13" x14ac:dyDescent="0.3">
      <c r="A213" s="92"/>
      <c r="B213" s="92" t="s">
        <v>830</v>
      </c>
      <c r="C213" s="92"/>
      <c r="D213" s="18" t="e">
        <f>MIN(D184:D211)</f>
        <v>#N/A</v>
      </c>
      <c r="E213" s="51" t="e">
        <f>MIN(E184:E211)</f>
        <v>#N/A</v>
      </c>
      <c r="F213" s="183"/>
      <c r="G213" s="51" t="e">
        <f>MIN(G184:G211)</f>
        <v>#N/A</v>
      </c>
      <c r="H213" s="183"/>
      <c r="I213" s="51" t="e">
        <f>MIN(I184:I211)</f>
        <v>#N/A</v>
      </c>
      <c r="J213" s="183"/>
      <c r="K213" s="51" t="e">
        <f>MIN(K184:K211)</f>
        <v>#N/A</v>
      </c>
      <c r="L213" s="48"/>
      <c r="M213" s="51" t="e">
        <f>MIN(M184:M211)</f>
        <v>#N/A</v>
      </c>
      <c r="N213" s="48"/>
      <c r="O213" s="51" t="e">
        <f>MIN(O184:O211)</f>
        <v>#N/A</v>
      </c>
      <c r="P213" s="48"/>
      <c r="Q213" s="51" t="e">
        <f>MIN(Q184:Q211)</f>
        <v>#N/A</v>
      </c>
      <c r="R213" s="48"/>
      <c r="S213" s="18" t="e">
        <f>MIN(S184:S211)</f>
        <v>#N/A</v>
      </c>
      <c r="T213" s="37"/>
    </row>
    <row r="214" spans="1:244" s="3" customFormat="1" ht="13" x14ac:dyDescent="0.3">
      <c r="A214" s="92"/>
      <c r="B214" s="92" t="s">
        <v>831</v>
      </c>
      <c r="C214" s="92"/>
      <c r="D214" s="18" t="e">
        <f>MAX(D184:D211)</f>
        <v>#N/A</v>
      </c>
      <c r="E214" s="183"/>
      <c r="F214" s="51" t="e">
        <f>MAX(F184:F211)</f>
        <v>#N/A</v>
      </c>
      <c r="G214" s="183"/>
      <c r="H214" s="51" t="e">
        <f>MAX(H184:H211)</f>
        <v>#N/A</v>
      </c>
      <c r="I214" s="183"/>
      <c r="J214" s="51" t="e">
        <f>MAX(J184:J211)</f>
        <v>#N/A</v>
      </c>
      <c r="K214" s="48"/>
      <c r="L214" s="51" t="e">
        <f>MAX(L184:L211)</f>
        <v>#N/A</v>
      </c>
      <c r="M214" s="48"/>
      <c r="N214" s="51" t="e">
        <f>MAX(N184:N211)</f>
        <v>#N/A</v>
      </c>
      <c r="O214" s="48"/>
      <c r="P214" s="51" t="e">
        <f>MAX(P184:P211)</f>
        <v>#N/A</v>
      </c>
      <c r="Q214" s="48"/>
      <c r="R214" s="51" t="e">
        <f>MAX(R184:R211)</f>
        <v>#N/A</v>
      </c>
      <c r="S214" s="18" t="e">
        <f>MAX(S184:S211)</f>
        <v>#N/A</v>
      </c>
      <c r="T214" s="37"/>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row>
    <row r="215" spans="1:244" s="3" customFormat="1" ht="13" x14ac:dyDescent="0.3">
      <c r="A215" s="184" t="s">
        <v>210</v>
      </c>
      <c r="B215" s="39"/>
      <c r="C215" s="39"/>
      <c r="D215" s="50"/>
      <c r="E215" s="179"/>
      <c r="F215" s="179"/>
      <c r="G215" s="179"/>
      <c r="H215" s="179"/>
      <c r="I215" s="179"/>
      <c r="J215" s="179"/>
      <c r="K215" s="49"/>
      <c r="L215" s="49"/>
      <c r="M215" s="49"/>
      <c r="N215" s="49"/>
      <c r="O215" s="49"/>
      <c r="P215" s="49"/>
      <c r="Q215" s="49"/>
      <c r="R215" s="49"/>
      <c r="S215" s="13"/>
      <c r="T215" s="37"/>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row>
    <row r="216" spans="1:244" s="3" customFormat="1" ht="13" x14ac:dyDescent="0.3">
      <c r="A216" s="190" t="s">
        <v>879</v>
      </c>
      <c r="B216" s="186" t="s">
        <v>836</v>
      </c>
      <c r="C216" s="52" t="s">
        <v>874</v>
      </c>
      <c r="D216" s="50">
        <f>VLOOKUP(B216,'[1]ICR Data'!$A:$E,5,FALSE)</f>
        <v>2.8000000000000004E-3</v>
      </c>
      <c r="E216" s="179">
        <f>IF(VLOOKUP($B216,'[2]AA Comparison'!$C$1:$R$65536,3)="","",VLOOKUP($B216,'[2]AA Comparison'!$C$1:$R$65536,3,FALSE))</f>
        <v>0</v>
      </c>
      <c r="F216" s="179">
        <f>IF(VLOOKUP($B216,'[2]AA Comparison'!$C$1:$R$65536,10)="","",VLOOKUP($B216,'[2]AA Comparison'!$C$1:$R$65536,10,FALSE))</f>
        <v>0</v>
      </c>
      <c r="G216" s="179">
        <f>IF(VLOOKUP($B216,'[2]AA Comparison'!$C$1:$R$65536,4)="","",VLOOKUP($B216,'[2]AA Comparison'!$C$1:$R$65536,4,FALSE))</f>
        <v>0</v>
      </c>
      <c r="H216" s="179">
        <f>IF(VLOOKUP($B216,'[2]AA Comparison'!$C$1:$R$65536,11)="","",VLOOKUP($B216,'[2]AA Comparison'!$C$1:$R$65536,11,FALSE))</f>
        <v>0</v>
      </c>
      <c r="I216" s="179">
        <f>IF(VLOOKUP($B216,'[2]AA Comparison'!$C$1:$R$65536,5)="","",VLOOKUP($B216,'[2]AA Comparison'!$C$1:$R$65536,5,FALSE))</f>
        <v>0</v>
      </c>
      <c r="J216" s="179">
        <f>IF(VLOOKUP($B216,'[2]AA Comparison'!$C$1:$R$65536,12)="","",VLOOKUP($B216,'[2]AA Comparison'!$C$1:$R$65536,12,FALSE))</f>
        <v>0</v>
      </c>
      <c r="K216" s="49">
        <f>IF(VLOOKUP($B216,'[2]AA Comparison'!$C$1:$R$65536,6)="","",VLOOKUP($B216,'[2]AA Comparison'!$C$1:$R$65536,6,FALSE))</f>
        <v>0.9</v>
      </c>
      <c r="L216" s="49">
        <f>IF(VLOOKUP($B216,'[2]AA Comparison'!$C$1:$R$65536,13)="","",VLOOKUP($B216,'[2]AA Comparison'!$C$1:$R$65536,13,FALSE))</f>
        <v>1</v>
      </c>
      <c r="M216" s="49">
        <f>IF(VLOOKUP($B216,'[2]AA Comparison'!$C$1:$R$65536,7)="","",VLOOKUP($B216,'[2]AA Comparison'!$C$1:$R$65536,7,FALSE))</f>
        <v>0</v>
      </c>
      <c r="N216" s="49">
        <f>IF(VLOOKUP($B216,'[2]AA Comparison'!$C$1:$R$65536,14)="","",VLOOKUP($B216,'[2]AA Comparison'!$C$1:$R$65536,14,FALSE))</f>
        <v>0</v>
      </c>
      <c r="O216" s="49">
        <f>IF(VLOOKUP($B216,'[2]AA Comparison'!$C$1:$R$65536,8)="","",VLOOKUP($B216,'[2]AA Comparison'!$C$1:$R$65536,8,FALSE))</f>
        <v>0</v>
      </c>
      <c r="P216" s="49">
        <f>IF(VLOOKUP($B216,'[2]AA Comparison'!$C$1:$R$65536,15)="","",VLOOKUP($B216,'[2]AA Comparison'!$C$1:$R$65536,15,FALSE))</f>
        <v>0.1</v>
      </c>
      <c r="Q216" s="49">
        <f>IF(VLOOKUP($B216,'[2]AA Comparison'!$C$1:$R$65536,9)="","",VLOOKUP($B216,'[2]AA Comparison'!$C$1:$R$65536,9,FALSE))</f>
        <v>0</v>
      </c>
      <c r="R216" s="49">
        <f>IF(VLOOKUP($B216,'[2]AA Comparison'!$C$1:$R$65536,16)="","",VLOOKUP($B216,'[2]AA Comparison'!$C$1:$R$65536,16,FALSE))</f>
        <v>0</v>
      </c>
      <c r="S216" s="13">
        <f>VLOOKUP(B216,'[1]BuySell Data'!$A:$E,5,FALSE)</f>
        <v>1.6000000000000001E-3</v>
      </c>
      <c r="T216" s="30" t="str">
        <f>VLOOKUP(B216,'[1]Investment Managers'!$A:$B,2,FALSE)</f>
        <v>DFA Australia Limited</v>
      </c>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row>
    <row r="217" spans="1:244" s="3" customFormat="1" ht="13" x14ac:dyDescent="0.3">
      <c r="A217" s="190" t="s">
        <v>880</v>
      </c>
      <c r="B217" s="186" t="s">
        <v>837</v>
      </c>
      <c r="C217" s="52" t="s">
        <v>874</v>
      </c>
      <c r="D217" s="50">
        <f>VLOOKUP(B217,'[1]ICR Data'!$A:$E,5,FALSE)</f>
        <v>1.6000000000000001E-3</v>
      </c>
      <c r="E217" s="179">
        <f>IF(VLOOKUP($B217,'[2]AA Comparison'!$C$1:$R$65536,3)="","",VLOOKUP($B217,'[2]AA Comparison'!$C$1:$R$65536,3,FALSE))</f>
        <v>0</v>
      </c>
      <c r="F217" s="179">
        <f>IF(VLOOKUP($B217,'[2]AA Comparison'!$C$1:$R$65536,10)="","",VLOOKUP($B217,'[2]AA Comparison'!$C$1:$R$65536,10,FALSE))</f>
        <v>0</v>
      </c>
      <c r="G217" s="179">
        <f>IF(VLOOKUP($B217,'[2]AA Comparison'!$C$1:$R$65536,4)="","",VLOOKUP($B217,'[2]AA Comparison'!$C$1:$R$65536,4,FALSE))</f>
        <v>0</v>
      </c>
      <c r="H217" s="179">
        <f>IF(VLOOKUP($B217,'[2]AA Comparison'!$C$1:$R$65536,11)="","",VLOOKUP($B217,'[2]AA Comparison'!$C$1:$R$65536,11,FALSE))</f>
        <v>0</v>
      </c>
      <c r="I217" s="179">
        <f>IF(VLOOKUP($B217,'[2]AA Comparison'!$C$1:$R$65536,5)="","",VLOOKUP($B217,'[2]AA Comparison'!$C$1:$R$65536,5,FALSE))</f>
        <v>0</v>
      </c>
      <c r="J217" s="179">
        <f>IF(VLOOKUP($B217,'[2]AA Comparison'!$C$1:$R$65536,12)="","",VLOOKUP($B217,'[2]AA Comparison'!$C$1:$R$65536,12,FALSE))</f>
        <v>0</v>
      </c>
      <c r="K217" s="49">
        <f>IF(VLOOKUP($B217,'[2]AA Comparison'!$C$1:$R$65536,6)="","",VLOOKUP($B217,'[2]AA Comparison'!$C$1:$R$65536,6,FALSE))</f>
        <v>0.9</v>
      </c>
      <c r="L217" s="49">
        <f>IF(VLOOKUP($B217,'[2]AA Comparison'!$C$1:$R$65536,13)="","",VLOOKUP($B217,'[2]AA Comparison'!$C$1:$R$65536,13,FALSE))</f>
        <v>1</v>
      </c>
      <c r="M217" s="49">
        <f>IF(VLOOKUP($B217,'[2]AA Comparison'!$C$1:$R$65536,7)="","",VLOOKUP($B217,'[2]AA Comparison'!$C$1:$R$65536,7,FALSE))</f>
        <v>0</v>
      </c>
      <c r="N217" s="49">
        <f>IF(VLOOKUP($B217,'[2]AA Comparison'!$C$1:$R$65536,14)="","",VLOOKUP($B217,'[2]AA Comparison'!$C$1:$R$65536,14,FALSE))</f>
        <v>0</v>
      </c>
      <c r="O217" s="49">
        <f>IF(VLOOKUP($B217,'[2]AA Comparison'!$C$1:$R$65536,8)="","",VLOOKUP($B217,'[2]AA Comparison'!$C$1:$R$65536,8,FALSE))</f>
        <v>0</v>
      </c>
      <c r="P217" s="49">
        <f>IF(VLOOKUP($B217,'[2]AA Comparison'!$C$1:$R$65536,15)="","",VLOOKUP($B217,'[2]AA Comparison'!$C$1:$R$65536,15,FALSE))</f>
        <v>0.1</v>
      </c>
      <c r="Q217" s="49">
        <f>IF(VLOOKUP($B217,'[2]AA Comparison'!$C$1:$R$65536,9)="","",VLOOKUP($B217,'[2]AA Comparison'!$C$1:$R$65536,9,FALSE))</f>
        <v>0</v>
      </c>
      <c r="R217" s="49">
        <f>IF(VLOOKUP($B217,'[2]AA Comparison'!$C$1:$R$65536,16)="","",VLOOKUP($B217,'[2]AA Comparison'!$C$1:$R$65536,16,FALSE))</f>
        <v>0</v>
      </c>
      <c r="S217" s="13">
        <f>VLOOKUP(B217,'[1]BuySell Data'!$A:$E,5,FALSE)</f>
        <v>1.6000000000000001E-3</v>
      </c>
      <c r="T217" s="30" t="str">
        <f>VLOOKUP(B217,'[1]Investment Managers'!$A:$B,2,FALSE)</f>
        <v>DFA Australia Limited</v>
      </c>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row>
    <row r="218" spans="1:244" s="37" customFormat="1" x14ac:dyDescent="0.25">
      <c r="A218" s="190" t="s">
        <v>881</v>
      </c>
      <c r="B218" s="186" t="s">
        <v>839</v>
      </c>
      <c r="C218" s="52" t="s">
        <v>874</v>
      </c>
      <c r="D218" s="50">
        <f>VLOOKUP(B218,'[1]ICR Data'!$A:$E,5,FALSE)</f>
        <v>3.4000000000000002E-3</v>
      </c>
      <c r="E218" s="179">
        <f>IF(VLOOKUP($B218,'[2]AA Comparison'!$C$1:$R$65536,3)="","",VLOOKUP($B218,'[2]AA Comparison'!$C$1:$R$65536,3,FALSE))</f>
        <v>0</v>
      </c>
      <c r="F218" s="179">
        <f>IF(VLOOKUP($B218,'[2]AA Comparison'!$C$1:$R$65536,10)="","",VLOOKUP($B218,'[2]AA Comparison'!$C$1:$R$65536,10,FALSE))</f>
        <v>0</v>
      </c>
      <c r="G218" s="179">
        <f>IF(VLOOKUP($B218,'[2]AA Comparison'!$C$1:$R$65536,4)="","",VLOOKUP($B218,'[2]AA Comparison'!$C$1:$R$65536,4,FALSE))</f>
        <v>0</v>
      </c>
      <c r="H218" s="179">
        <f>IF(VLOOKUP($B218,'[2]AA Comparison'!$C$1:$R$65536,11)="","",VLOOKUP($B218,'[2]AA Comparison'!$C$1:$R$65536,11,FALSE))</f>
        <v>0</v>
      </c>
      <c r="I218" s="179">
        <f>IF(VLOOKUP($B218,'[2]AA Comparison'!$C$1:$R$65536,5)="","",VLOOKUP($B218,'[2]AA Comparison'!$C$1:$R$65536,5,FALSE))</f>
        <v>0</v>
      </c>
      <c r="J218" s="179">
        <f>IF(VLOOKUP($B218,'[2]AA Comparison'!$C$1:$R$65536,12)="","",VLOOKUP($B218,'[2]AA Comparison'!$C$1:$R$65536,12,FALSE))</f>
        <v>0</v>
      </c>
      <c r="K218" s="49">
        <f>IF(VLOOKUP($B218,'[2]AA Comparison'!$C$1:$R$65536,6)="","",VLOOKUP($B218,'[2]AA Comparison'!$C$1:$R$65536,6,FALSE))</f>
        <v>0.95</v>
      </c>
      <c r="L218" s="49">
        <f>IF(VLOOKUP($B218,'[2]AA Comparison'!$C$1:$R$65536,13)="","",VLOOKUP($B218,'[2]AA Comparison'!$C$1:$R$65536,13,FALSE))</f>
        <v>1</v>
      </c>
      <c r="M218" s="49">
        <f>IF(VLOOKUP($B218,'[2]AA Comparison'!$C$1:$R$65536,7)="","",VLOOKUP($B218,'[2]AA Comparison'!$C$1:$R$65536,7,FALSE))</f>
        <v>0</v>
      </c>
      <c r="N218" s="49">
        <f>IF(VLOOKUP($B218,'[2]AA Comparison'!$C$1:$R$65536,14)="","",VLOOKUP($B218,'[2]AA Comparison'!$C$1:$R$65536,14,FALSE))</f>
        <v>0</v>
      </c>
      <c r="O218" s="49">
        <f>IF(VLOOKUP($B218,'[2]AA Comparison'!$C$1:$R$65536,8)="","",VLOOKUP($B218,'[2]AA Comparison'!$C$1:$R$65536,8,FALSE))</f>
        <v>0</v>
      </c>
      <c r="P218" s="49">
        <f>IF(VLOOKUP($B218,'[2]AA Comparison'!$C$1:$R$65536,15)="","",VLOOKUP($B218,'[2]AA Comparison'!$C$1:$R$65536,15,FALSE))</f>
        <v>0.05</v>
      </c>
      <c r="Q218" s="49">
        <f>IF(VLOOKUP($B218,'[2]AA Comparison'!$C$1:$R$65536,9)="","",VLOOKUP($B218,'[2]AA Comparison'!$C$1:$R$65536,9,FALSE))</f>
        <v>0</v>
      </c>
      <c r="R218" s="49">
        <f>IF(VLOOKUP($B218,'[2]AA Comparison'!$C$1:$R$65536,16)="","",VLOOKUP($B218,'[2]AA Comparison'!$C$1:$R$65536,16,FALSE))</f>
        <v>0</v>
      </c>
      <c r="S218" s="13">
        <f>VLOOKUP(B218,'[1]BuySell Data'!$A:$E,5,FALSE)</f>
        <v>1.6000000000000001E-3</v>
      </c>
      <c r="T218" s="30" t="str">
        <f>VLOOKUP(B218,'[1]Investment Managers'!$A:$B,2,FALSE)</f>
        <v>DFA Australia Limited</v>
      </c>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row>
    <row r="219" spans="1:244" s="37" customFormat="1" x14ac:dyDescent="0.25">
      <c r="A219" s="63" t="s">
        <v>368</v>
      </c>
      <c r="B219" s="39" t="s">
        <v>365</v>
      </c>
      <c r="C219" s="52" t="s">
        <v>874</v>
      </c>
      <c r="D219" s="50">
        <f>VLOOKUP(B219,'[1]ICR Data'!$A:$E,5,FALSE)</f>
        <v>5.5000000000000005E-3</v>
      </c>
      <c r="E219" s="179">
        <f>IF(VLOOKUP($B219,'[2]AA Comparison'!$C$1:$R$65536,3)="","",VLOOKUP($B219,'[2]AA Comparison'!$C$1:$R$65536,3,FALSE))</f>
        <v>0</v>
      </c>
      <c r="F219" s="179">
        <f>IF(VLOOKUP($B219,'[2]AA Comparison'!$C$1:$R$65536,10)="","",VLOOKUP($B219,'[2]AA Comparison'!$C$1:$R$65536,10,FALSE))</f>
        <v>0.2</v>
      </c>
      <c r="G219" s="179">
        <f>IF(VLOOKUP($B219,'[2]AA Comparison'!$C$1:$R$65536,4)="","",VLOOKUP($B219,'[2]AA Comparison'!$C$1:$R$65536,4,FALSE))</f>
        <v>0</v>
      </c>
      <c r="H219" s="179">
        <f>IF(VLOOKUP($B219,'[2]AA Comparison'!$C$1:$R$65536,11)="","",VLOOKUP($B219,'[2]AA Comparison'!$C$1:$R$65536,11,FALSE))</f>
        <v>0</v>
      </c>
      <c r="I219" s="179">
        <f>IF(VLOOKUP($B219,'[2]AA Comparison'!$C$1:$R$65536,5)="","",VLOOKUP($B219,'[2]AA Comparison'!$C$1:$R$65536,5,FALSE))</f>
        <v>0</v>
      </c>
      <c r="J219" s="179">
        <f>IF(VLOOKUP($B219,'[2]AA Comparison'!$C$1:$R$65536,12)="","",VLOOKUP($B219,'[2]AA Comparison'!$C$1:$R$65536,12,FALSE))</f>
        <v>0</v>
      </c>
      <c r="K219" s="49">
        <f>IF(VLOOKUP($B219,'[2]AA Comparison'!$C$1:$R$65536,6)="","",VLOOKUP($B219,'[2]AA Comparison'!$C$1:$R$65536,6,FALSE))</f>
        <v>0.6</v>
      </c>
      <c r="L219" s="49">
        <f>IF(VLOOKUP($B219,'[2]AA Comparison'!$C$1:$R$65536,13)="","",VLOOKUP($B219,'[2]AA Comparison'!$C$1:$R$65536,13,FALSE))</f>
        <v>1</v>
      </c>
      <c r="M219" s="49">
        <f>IF(VLOOKUP($B219,'[2]AA Comparison'!$C$1:$R$65536,7)="","",VLOOKUP($B219,'[2]AA Comparison'!$C$1:$R$65536,7,FALSE))</f>
        <v>0</v>
      </c>
      <c r="N219" s="49">
        <f>IF(VLOOKUP($B219,'[2]AA Comparison'!$C$1:$R$65536,14)="","",VLOOKUP($B219,'[2]AA Comparison'!$C$1:$R$65536,14,FALSE))</f>
        <v>0.2</v>
      </c>
      <c r="O219" s="49">
        <f>IF(VLOOKUP($B219,'[2]AA Comparison'!$C$1:$R$65536,8)="","",VLOOKUP($B219,'[2]AA Comparison'!$C$1:$R$65536,8,FALSE))</f>
        <v>0</v>
      </c>
      <c r="P219" s="49">
        <f>IF(VLOOKUP($B219,'[2]AA Comparison'!$C$1:$R$65536,15)="","",VLOOKUP($B219,'[2]AA Comparison'!$C$1:$R$65536,15,FALSE))</f>
        <v>0</v>
      </c>
      <c r="Q219" s="49">
        <f>IF(VLOOKUP($B219,'[2]AA Comparison'!$C$1:$R$65536,9)="","",VLOOKUP($B219,'[2]AA Comparison'!$C$1:$R$65536,9,FALSE))</f>
        <v>0</v>
      </c>
      <c r="R219" s="49">
        <f>IF(VLOOKUP($B219,'[2]AA Comparison'!$C$1:$R$65536,16)="","",VLOOKUP($B219,'[2]AA Comparison'!$C$1:$R$65536,16,FALSE))</f>
        <v>0</v>
      </c>
      <c r="S219" s="13">
        <f>VLOOKUP(B219,'[1]BuySell Data'!$A:$E,5,FALSE)</f>
        <v>5.0000000000000001E-3</v>
      </c>
      <c r="T219" s="30" t="str">
        <f>VLOOKUP(B219,'[1]Investment Managers'!$A:$B,2,FALSE)</f>
        <v>AllianceBernstein LP.</v>
      </c>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row>
    <row r="220" spans="1:244" s="37" customFormat="1" x14ac:dyDescent="0.25">
      <c r="A220" s="63" t="s">
        <v>1473</v>
      </c>
      <c r="B220" s="314" t="s">
        <v>1469</v>
      </c>
      <c r="C220" s="52" t="s">
        <v>874</v>
      </c>
      <c r="D220" s="50">
        <f>VLOOKUP(B220,'[1]ICR Data'!$A:$E,5,FALSE)</f>
        <v>9.4999999999999998E-3</v>
      </c>
      <c r="E220" s="179" t="e">
        <f>IF(VLOOKUP($B220,'[2]AA Comparison'!$C$1:$R$65536,3)="","",VLOOKUP($B220,'[2]AA Comparison'!$C$1:$R$65536,3,FALSE))</f>
        <v>#N/A</v>
      </c>
      <c r="F220" s="179" t="e">
        <f>IF(VLOOKUP($B220,'[2]AA Comparison'!$C$1:$R$65536,10)="","",VLOOKUP($B220,'[2]AA Comparison'!$C$1:$R$65536,10,FALSE))</f>
        <v>#N/A</v>
      </c>
      <c r="G220" s="179" t="e">
        <f>IF(VLOOKUP($B220,'[2]AA Comparison'!$C$1:$R$65536,4)="","",VLOOKUP($B220,'[2]AA Comparison'!$C$1:$R$65536,4,FALSE))</f>
        <v>#N/A</v>
      </c>
      <c r="H220" s="179" t="e">
        <f>IF(VLOOKUP($B220,'[2]AA Comparison'!$C$1:$R$65536,11)="","",VLOOKUP($B220,'[2]AA Comparison'!$C$1:$R$65536,11,FALSE))</f>
        <v>#N/A</v>
      </c>
      <c r="I220" s="179" t="e">
        <f>IF(VLOOKUP($B220,'[2]AA Comparison'!$C$1:$R$65536,5)="","",VLOOKUP($B220,'[2]AA Comparison'!$C$1:$R$65536,5,FALSE))</f>
        <v>#N/A</v>
      </c>
      <c r="J220" s="179" t="e">
        <f>IF(VLOOKUP($B220,'[2]AA Comparison'!$C$1:$R$65536,12)="","",VLOOKUP($B220,'[2]AA Comparison'!$C$1:$R$65536,12,FALSE))</f>
        <v>#N/A</v>
      </c>
      <c r="K220" s="49" t="e">
        <f>IF(VLOOKUP($B220,'[2]AA Comparison'!$C$1:$R$65536,6)="","",VLOOKUP($B220,'[2]AA Comparison'!$C$1:$R$65536,6,FALSE))</f>
        <v>#N/A</v>
      </c>
      <c r="L220" s="49" t="e">
        <f>IF(VLOOKUP($B220,'[2]AA Comparison'!$C$1:$R$65536,13)="","",VLOOKUP($B220,'[2]AA Comparison'!$C$1:$R$65536,13,FALSE))</f>
        <v>#N/A</v>
      </c>
      <c r="M220" s="49" t="e">
        <f>IF(VLOOKUP($B220,'[2]AA Comparison'!$C$1:$R$65536,7)="","",VLOOKUP($B220,'[2]AA Comparison'!$C$1:$R$65536,7,FALSE))</f>
        <v>#N/A</v>
      </c>
      <c r="N220" s="49" t="e">
        <f>IF(VLOOKUP($B220,'[2]AA Comparison'!$C$1:$R$65536,14)="","",VLOOKUP($B220,'[2]AA Comparison'!$C$1:$R$65536,14,FALSE))</f>
        <v>#N/A</v>
      </c>
      <c r="O220" s="49" t="e">
        <f>IF(VLOOKUP($B220,'[2]AA Comparison'!$C$1:$R$65536,8)="","",VLOOKUP($B220,'[2]AA Comparison'!$C$1:$R$65536,8,FALSE))</f>
        <v>#N/A</v>
      </c>
      <c r="P220" s="49" t="e">
        <f>IF(VLOOKUP($B220,'[2]AA Comparison'!$C$1:$R$65536,15)="","",VLOOKUP($B220,'[2]AA Comparison'!$C$1:$R$65536,15,FALSE))</f>
        <v>#N/A</v>
      </c>
      <c r="Q220" s="49" t="e">
        <f>IF(VLOOKUP($B220,'[2]AA Comparison'!$C$1:$R$65536,9)="","",VLOOKUP($B220,'[2]AA Comparison'!$C$1:$R$65536,9,FALSE))</f>
        <v>#N/A</v>
      </c>
      <c r="R220" s="49" t="e">
        <f>IF(VLOOKUP($B220,'[2]AA Comparison'!$C$1:$R$65536,16)="","",VLOOKUP($B220,'[2]AA Comparison'!$C$1:$R$65536,16,FALSE))</f>
        <v>#N/A</v>
      </c>
      <c r="S220" s="13">
        <f>VLOOKUP(B220,'[1]BuySell Data'!$A:$E,5,FALSE)</f>
        <v>5.0000000000000001E-3</v>
      </c>
      <c r="T220" s="30" t="str">
        <f>VLOOKUP(B220,'[1]Investment Managers'!$A:$B,2,FALSE)</f>
        <v>Aberdeen Standard Investments</v>
      </c>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row>
    <row r="221" spans="1:244" s="37" customFormat="1" x14ac:dyDescent="0.25">
      <c r="A221" s="63" t="s">
        <v>1371</v>
      </c>
      <c r="B221" s="39" t="s">
        <v>1370</v>
      </c>
      <c r="C221" s="52" t="s">
        <v>874</v>
      </c>
      <c r="D221" s="50">
        <f>VLOOKUP(B221,'[1]ICR Data'!$A:$E,5,FALSE)</f>
        <v>1.0500000000000001E-2</v>
      </c>
      <c r="E221" s="179">
        <f>IF(VLOOKUP($B221,'[2]AA Comparison'!$C$1:$R$65536,3)="","",VLOOKUP($B221,'[2]AA Comparison'!$C$1:$R$65536,3,FALSE))</f>
        <v>0</v>
      </c>
      <c r="F221" s="179">
        <f>IF(VLOOKUP($B221,'[2]AA Comparison'!$C$1:$R$65536,10)="","",VLOOKUP($B221,'[2]AA Comparison'!$C$1:$R$65536,10,FALSE))</f>
        <v>0.1</v>
      </c>
      <c r="G221" s="179">
        <f>IF(VLOOKUP($B221,'[2]AA Comparison'!$C$1:$R$65536,4)="","",VLOOKUP($B221,'[2]AA Comparison'!$C$1:$R$65536,4,FALSE))</f>
        <v>0</v>
      </c>
      <c r="H221" s="179">
        <f>IF(VLOOKUP($B221,'[2]AA Comparison'!$C$1:$R$65536,11)="","",VLOOKUP($B221,'[2]AA Comparison'!$C$1:$R$65536,11,FALSE))</f>
        <v>0</v>
      </c>
      <c r="I221" s="179">
        <f>IF(VLOOKUP($B221,'[2]AA Comparison'!$C$1:$R$65536,5)="","",VLOOKUP($B221,'[2]AA Comparison'!$C$1:$R$65536,5,FALSE))</f>
        <v>0</v>
      </c>
      <c r="J221" s="179">
        <f>IF(VLOOKUP($B221,'[2]AA Comparison'!$C$1:$R$65536,12)="","",VLOOKUP($B221,'[2]AA Comparison'!$C$1:$R$65536,12,FALSE))</f>
        <v>0</v>
      </c>
      <c r="K221" s="49">
        <f>IF(VLOOKUP($B221,'[2]AA Comparison'!$C$1:$R$65536,6)="","",VLOOKUP($B221,'[2]AA Comparison'!$C$1:$R$65536,6,FALSE))</f>
        <v>0.9</v>
      </c>
      <c r="L221" s="49">
        <f>IF(VLOOKUP($B221,'[2]AA Comparison'!$C$1:$R$65536,13)="","",VLOOKUP($B221,'[2]AA Comparison'!$C$1:$R$65536,13,FALSE))</f>
        <v>1</v>
      </c>
      <c r="M221" s="49">
        <f>IF(VLOOKUP($B221,'[2]AA Comparison'!$C$1:$R$65536,7)="","",VLOOKUP($B221,'[2]AA Comparison'!$C$1:$R$65536,7,FALSE))</f>
        <v>0</v>
      </c>
      <c r="N221" s="49">
        <f>IF(VLOOKUP($B221,'[2]AA Comparison'!$C$1:$R$65536,14)="","",VLOOKUP($B221,'[2]AA Comparison'!$C$1:$R$65536,14,FALSE))</f>
        <v>0</v>
      </c>
      <c r="O221" s="49">
        <f>IF(VLOOKUP($B221,'[2]AA Comparison'!$C$1:$R$65536,8)="","",VLOOKUP($B221,'[2]AA Comparison'!$C$1:$R$65536,8,FALSE))</f>
        <v>0</v>
      </c>
      <c r="P221" s="49">
        <f>IF(VLOOKUP($B221,'[2]AA Comparison'!$C$1:$R$65536,15)="","",VLOOKUP($B221,'[2]AA Comparison'!$C$1:$R$65536,15,FALSE))</f>
        <v>0</v>
      </c>
      <c r="Q221" s="49">
        <f>IF(VLOOKUP($B221,'[2]AA Comparison'!$C$1:$R$65536,9)="","",VLOOKUP($B221,'[2]AA Comparison'!$C$1:$R$65536,9,FALSE))</f>
        <v>0</v>
      </c>
      <c r="R221" s="49">
        <f>IF(VLOOKUP($B221,'[2]AA Comparison'!$C$1:$R$65536,16)="","",VLOOKUP($B221,'[2]AA Comparison'!$C$1:$R$65536,16,FALSE))</f>
        <v>0</v>
      </c>
      <c r="S221" s="13">
        <f>VLOOKUP(B221,'[1]BuySell Data'!$A:$E,5,FALSE)</f>
        <v>4.0000000000000001E-3</v>
      </c>
      <c r="T221" s="30" t="str">
        <f>VLOOKUP(B221,'[1]Investment Managers'!$A:$B,2,FALSE)</f>
        <v>Allan Gray Australia Pty Ltd</v>
      </c>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row>
    <row r="222" spans="1:244" s="37" customFormat="1" x14ac:dyDescent="0.25">
      <c r="A222" s="118" t="s">
        <v>1049</v>
      </c>
      <c r="B222" s="189" t="s">
        <v>96</v>
      </c>
      <c r="C222" s="52" t="s">
        <v>874</v>
      </c>
      <c r="D222" s="50">
        <f>VLOOKUP(B222,'[1]ICR Data'!$A:$E,5,FALSE)</f>
        <v>9.0000000000000011E-3</v>
      </c>
      <c r="E222" s="179">
        <f>IF(VLOOKUP($B222,'[2]AA Comparison'!$C$1:$R$65536,3)="","",VLOOKUP($B222,'[2]AA Comparison'!$C$1:$R$65536,3,FALSE))</f>
        <v>0</v>
      </c>
      <c r="F222" s="179">
        <f>IF(VLOOKUP($B222,'[2]AA Comparison'!$C$1:$R$65536,10)="","",VLOOKUP($B222,'[2]AA Comparison'!$C$1:$R$65536,10,FALSE))</f>
        <v>0.2</v>
      </c>
      <c r="G222" s="179">
        <f>IF(VLOOKUP($B222,'[2]AA Comparison'!$C$1:$R$65536,4)="","",VLOOKUP($B222,'[2]AA Comparison'!$C$1:$R$65536,4,FALSE))</f>
        <v>0</v>
      </c>
      <c r="H222" s="179">
        <f>IF(VLOOKUP($B222,'[2]AA Comparison'!$C$1:$R$65536,11)="","",VLOOKUP($B222,'[2]AA Comparison'!$C$1:$R$65536,11,FALSE))</f>
        <v>0</v>
      </c>
      <c r="I222" s="179">
        <f>IF(VLOOKUP($B222,'[2]AA Comparison'!$C$1:$R$65536,5)="","",VLOOKUP($B222,'[2]AA Comparison'!$C$1:$R$65536,5,FALSE))</f>
        <v>0</v>
      </c>
      <c r="J222" s="179">
        <f>IF(VLOOKUP($B222,'[2]AA Comparison'!$C$1:$R$65536,12)="","",VLOOKUP($B222,'[2]AA Comparison'!$C$1:$R$65536,12,FALSE))</f>
        <v>0</v>
      </c>
      <c r="K222" s="49">
        <f>IF(VLOOKUP($B222,'[2]AA Comparison'!$C$1:$R$65536,6)="","",VLOOKUP($B222,'[2]AA Comparison'!$C$1:$R$65536,6,FALSE))</f>
        <v>0.8</v>
      </c>
      <c r="L222" s="49">
        <f>IF(VLOOKUP($B222,'[2]AA Comparison'!$C$1:$R$65536,13)="","",VLOOKUP($B222,'[2]AA Comparison'!$C$1:$R$65536,13,FALSE))</f>
        <v>1</v>
      </c>
      <c r="M222" s="49">
        <f>IF(VLOOKUP($B222,'[2]AA Comparison'!$C$1:$R$65536,7)="","",VLOOKUP($B222,'[2]AA Comparison'!$C$1:$R$65536,7,FALSE))</f>
        <v>0</v>
      </c>
      <c r="N222" s="49">
        <f>IF(VLOOKUP($B222,'[2]AA Comparison'!$C$1:$R$65536,14)="","",VLOOKUP($B222,'[2]AA Comparison'!$C$1:$R$65536,14,FALSE))</f>
        <v>0</v>
      </c>
      <c r="O222" s="49">
        <f>IF(VLOOKUP($B222,'[2]AA Comparison'!$C$1:$R$65536,8)="","",VLOOKUP($B222,'[2]AA Comparison'!$C$1:$R$65536,8,FALSE))</f>
        <v>0</v>
      </c>
      <c r="P222" s="49">
        <f>IF(VLOOKUP($B222,'[2]AA Comparison'!$C$1:$R$65536,15)="","",VLOOKUP($B222,'[2]AA Comparison'!$C$1:$R$65536,15,FALSE))</f>
        <v>0</v>
      </c>
      <c r="Q222" s="49">
        <f>IF(VLOOKUP($B222,'[2]AA Comparison'!$C$1:$R$65536,9)="","",VLOOKUP($B222,'[2]AA Comparison'!$C$1:$R$65536,9,FALSE))</f>
        <v>0</v>
      </c>
      <c r="R222" s="49">
        <f>IF(VLOOKUP($B222,'[2]AA Comparison'!$C$1:$R$65536,16)="","",VLOOKUP($B222,'[2]AA Comparison'!$C$1:$R$65536,16,FALSE))</f>
        <v>0</v>
      </c>
      <c r="S222" s="13">
        <f>VLOOKUP(B222,'[1]BuySell Data'!$A:$E,5,FALSE)</f>
        <v>4.0000000000000001E-3</v>
      </c>
      <c r="T222" s="30" t="str">
        <f>VLOOKUP(B222,'[1]Investment Managers'!$A:$B,2,FALSE)</f>
        <v>Alphinity Investment Management Pty Ltd</v>
      </c>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row>
    <row r="223" spans="1:244" x14ac:dyDescent="0.25">
      <c r="A223" s="118" t="s">
        <v>1050</v>
      </c>
      <c r="B223" s="189" t="s">
        <v>111</v>
      </c>
      <c r="C223" s="52" t="s">
        <v>874</v>
      </c>
      <c r="D223" s="50">
        <f>VLOOKUP(B223,'[1]ICR Data'!$A:$E,5,FALSE)</f>
        <v>9.0000000000000011E-3</v>
      </c>
      <c r="E223" s="179">
        <f>IF(VLOOKUP($B223,'[2]AA Comparison'!$C$1:$R$65536,3)="","",VLOOKUP($B223,'[2]AA Comparison'!$C$1:$R$65536,3,FALSE))</f>
        <v>0</v>
      </c>
      <c r="F223" s="179">
        <f>IF(VLOOKUP($B223,'[2]AA Comparison'!$C$1:$R$65536,10)="","",VLOOKUP($B223,'[2]AA Comparison'!$C$1:$R$65536,10,FALSE))</f>
        <v>0.2</v>
      </c>
      <c r="G223" s="179">
        <f>IF(VLOOKUP($B223,'[2]AA Comparison'!$C$1:$R$65536,4)="","",VLOOKUP($B223,'[2]AA Comparison'!$C$1:$R$65536,4,FALSE))</f>
        <v>0</v>
      </c>
      <c r="H223" s="179">
        <f>IF(VLOOKUP($B223,'[2]AA Comparison'!$C$1:$R$65536,11)="","",VLOOKUP($B223,'[2]AA Comparison'!$C$1:$R$65536,11,FALSE))</f>
        <v>0</v>
      </c>
      <c r="I223" s="179">
        <f>IF(VLOOKUP($B223,'[2]AA Comparison'!$C$1:$R$65536,5)="","",VLOOKUP($B223,'[2]AA Comparison'!$C$1:$R$65536,5,FALSE))</f>
        <v>0</v>
      </c>
      <c r="J223" s="179">
        <f>IF(VLOOKUP($B223,'[2]AA Comparison'!$C$1:$R$65536,12)="","",VLOOKUP($B223,'[2]AA Comparison'!$C$1:$R$65536,12,FALSE))</f>
        <v>0</v>
      </c>
      <c r="K223" s="49">
        <f>IF(VLOOKUP($B223,'[2]AA Comparison'!$C$1:$R$65536,6)="","",VLOOKUP($B223,'[2]AA Comparison'!$C$1:$R$65536,6,FALSE))</f>
        <v>0.8</v>
      </c>
      <c r="L223" s="49">
        <f>IF(VLOOKUP($B223,'[2]AA Comparison'!$C$1:$R$65536,13)="","",VLOOKUP($B223,'[2]AA Comparison'!$C$1:$R$65536,13,FALSE))</f>
        <v>1</v>
      </c>
      <c r="M223" s="49">
        <f>IF(VLOOKUP($B223,'[2]AA Comparison'!$C$1:$R$65536,7)="","",VLOOKUP($B223,'[2]AA Comparison'!$C$1:$R$65536,7,FALSE))</f>
        <v>0</v>
      </c>
      <c r="N223" s="49">
        <f>IF(VLOOKUP($B223,'[2]AA Comparison'!$C$1:$R$65536,14)="","",VLOOKUP($B223,'[2]AA Comparison'!$C$1:$R$65536,14,FALSE))</f>
        <v>0</v>
      </c>
      <c r="O223" s="49">
        <f>IF(VLOOKUP($B223,'[2]AA Comparison'!$C$1:$R$65536,8)="","",VLOOKUP($B223,'[2]AA Comparison'!$C$1:$R$65536,8,FALSE))</f>
        <v>0</v>
      </c>
      <c r="P223" s="49">
        <f>IF(VLOOKUP($B223,'[2]AA Comparison'!$C$1:$R$65536,15)="","",VLOOKUP($B223,'[2]AA Comparison'!$C$1:$R$65536,15,FALSE))</f>
        <v>0</v>
      </c>
      <c r="Q223" s="49">
        <f>IF(VLOOKUP($B223,'[2]AA Comparison'!$C$1:$R$65536,9)="","",VLOOKUP($B223,'[2]AA Comparison'!$C$1:$R$65536,9,FALSE))</f>
        <v>0</v>
      </c>
      <c r="R223" s="49">
        <f>IF(VLOOKUP($B223,'[2]AA Comparison'!$C$1:$R$65536,16)="","",VLOOKUP($B223,'[2]AA Comparison'!$C$1:$R$65536,16,FALSE))</f>
        <v>0</v>
      </c>
      <c r="S223" s="13">
        <f>VLOOKUP(B223,'[1]BuySell Data'!$A:$E,5,FALSE)</f>
        <v>4.0000000000000001E-3</v>
      </c>
      <c r="T223" s="30" t="str">
        <f>VLOOKUP(B223,'[1]Investment Managers'!$A:$B,2,FALSE)</f>
        <v>Alphinity Investment Management Pty Ltd</v>
      </c>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row>
    <row r="224" spans="1:244" s="37" customFormat="1" x14ac:dyDescent="0.25">
      <c r="A224" s="118" t="s">
        <v>434</v>
      </c>
      <c r="B224" s="178" t="s">
        <v>104</v>
      </c>
      <c r="C224" s="52" t="s">
        <v>874</v>
      </c>
      <c r="D224" s="50">
        <f>VLOOKUP(B224,'[1]ICR Data'!$A:$E,5,FALSE)</f>
        <v>9.0000000000000011E-3</v>
      </c>
      <c r="E224" s="179">
        <f>IF(VLOOKUP($B224,'[2]AA Comparison'!$C$1:$R$65536,3)="","",VLOOKUP($B224,'[2]AA Comparison'!$C$1:$R$65536,3,FALSE))</f>
        <v>0</v>
      </c>
      <c r="F224" s="179">
        <f>IF(VLOOKUP($B224,'[2]AA Comparison'!$C$1:$R$65536,10)="","",VLOOKUP($B224,'[2]AA Comparison'!$C$1:$R$65536,10,FALSE))</f>
        <v>0.1</v>
      </c>
      <c r="G224" s="179">
        <f>IF(VLOOKUP($B224,'[2]AA Comparison'!$C$1:$R$65536,4)="","",VLOOKUP($B224,'[2]AA Comparison'!$C$1:$R$65536,4,FALSE))</f>
        <v>0</v>
      </c>
      <c r="H224" s="179">
        <f>IF(VLOOKUP($B224,'[2]AA Comparison'!$C$1:$R$65536,11)="","",VLOOKUP($B224,'[2]AA Comparison'!$C$1:$R$65536,11,FALSE))</f>
        <v>0</v>
      </c>
      <c r="I224" s="179">
        <f>IF(VLOOKUP($B224,'[2]AA Comparison'!$C$1:$R$65536,5)="","",VLOOKUP($B224,'[2]AA Comparison'!$C$1:$R$65536,5,FALSE))</f>
        <v>0</v>
      </c>
      <c r="J224" s="179">
        <f>IF(VLOOKUP($B224,'[2]AA Comparison'!$C$1:$R$65536,12)="","",VLOOKUP($B224,'[2]AA Comparison'!$C$1:$R$65536,12,FALSE))</f>
        <v>0</v>
      </c>
      <c r="K224" s="49">
        <f>IF(VLOOKUP($B224,'[2]AA Comparison'!$C$1:$R$65536,6)="","",VLOOKUP($B224,'[2]AA Comparison'!$C$1:$R$65536,6,FALSE))</f>
        <v>0.9</v>
      </c>
      <c r="L224" s="49">
        <f>IF(VLOOKUP($B224,'[2]AA Comparison'!$C$1:$R$65536,13)="","",VLOOKUP($B224,'[2]AA Comparison'!$C$1:$R$65536,13,FALSE))</f>
        <v>1</v>
      </c>
      <c r="M224" s="49">
        <f>IF(VLOOKUP($B224,'[2]AA Comparison'!$C$1:$R$65536,7)="","",VLOOKUP($B224,'[2]AA Comparison'!$C$1:$R$65536,7,FALSE))</f>
        <v>0</v>
      </c>
      <c r="N224" s="49">
        <f>IF(VLOOKUP($B224,'[2]AA Comparison'!$C$1:$R$65536,14)="","",VLOOKUP($B224,'[2]AA Comparison'!$C$1:$R$65536,14,FALSE))</f>
        <v>0</v>
      </c>
      <c r="O224" s="49">
        <f>IF(VLOOKUP($B224,'[2]AA Comparison'!$C$1:$R$65536,8)="","",VLOOKUP($B224,'[2]AA Comparison'!$C$1:$R$65536,8,FALSE))</f>
        <v>0</v>
      </c>
      <c r="P224" s="49">
        <f>IF(VLOOKUP($B224,'[2]AA Comparison'!$C$1:$R$65536,15)="","",VLOOKUP($B224,'[2]AA Comparison'!$C$1:$R$65536,15,FALSE))</f>
        <v>0</v>
      </c>
      <c r="Q224" s="49">
        <f>IF(VLOOKUP($B224,'[2]AA Comparison'!$C$1:$R$65536,9)="","",VLOOKUP($B224,'[2]AA Comparison'!$C$1:$R$65536,9,FALSE))</f>
        <v>0</v>
      </c>
      <c r="R224" s="49">
        <f>IF(VLOOKUP($B224,'[2]AA Comparison'!$C$1:$R$65536,16)="","",VLOOKUP($B224,'[2]AA Comparison'!$C$1:$R$65536,16,FALSE))</f>
        <v>0</v>
      </c>
      <c r="S224" s="13">
        <f>VLOOKUP(B224,'[1]BuySell Data'!$A:$E,5,FALSE)</f>
        <v>4.0000000000000001E-3</v>
      </c>
      <c r="T224" s="30" t="str">
        <f>VLOOKUP(B224,'[1]Investment Managers'!$A:$B,2,FALSE)</f>
        <v>Ausbil Investment Management Limited</v>
      </c>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row>
    <row r="225" spans="1:244" s="37" customFormat="1" x14ac:dyDescent="0.25">
      <c r="A225" s="180" t="s">
        <v>299</v>
      </c>
      <c r="B225" s="50" t="s">
        <v>300</v>
      </c>
      <c r="C225" s="52" t="s">
        <v>874</v>
      </c>
      <c r="D225" s="50">
        <f>VLOOKUP(B225,'[1]ICR Data'!$A:$E,5,FALSE)</f>
        <v>9.7999999999999997E-3</v>
      </c>
      <c r="E225" s="179">
        <f>IF(VLOOKUP($B225,'[2]AA Comparison'!$C$1:$R$65536,3)="","",VLOOKUP($B225,'[2]AA Comparison'!$C$1:$R$65536,3,FALSE))</f>
        <v>0</v>
      </c>
      <c r="F225" s="179">
        <f>IF(VLOOKUP($B225,'[2]AA Comparison'!$C$1:$R$65536,10)="","",VLOOKUP($B225,'[2]AA Comparison'!$C$1:$R$65536,10,FALSE))</f>
        <v>0.1</v>
      </c>
      <c r="G225" s="179">
        <f>IF(VLOOKUP($B225,'[2]AA Comparison'!$C$1:$R$65536,4)="","",VLOOKUP($B225,'[2]AA Comparison'!$C$1:$R$65536,4,FALSE))</f>
        <v>0</v>
      </c>
      <c r="H225" s="179">
        <f>IF(VLOOKUP($B225,'[2]AA Comparison'!$C$1:$R$65536,11)="","",VLOOKUP($B225,'[2]AA Comparison'!$C$1:$R$65536,11,FALSE))</f>
        <v>0</v>
      </c>
      <c r="I225" s="179">
        <f>IF(VLOOKUP($B225,'[2]AA Comparison'!$C$1:$R$65536,5)="","",VLOOKUP($B225,'[2]AA Comparison'!$C$1:$R$65536,5,FALSE))</f>
        <v>0</v>
      </c>
      <c r="J225" s="179">
        <f>IF(VLOOKUP($B225,'[2]AA Comparison'!$C$1:$R$65536,12)="","",VLOOKUP($B225,'[2]AA Comparison'!$C$1:$R$65536,12,FALSE))</f>
        <v>0</v>
      </c>
      <c r="K225" s="49">
        <f>IF(VLOOKUP($B225,'[2]AA Comparison'!$C$1:$R$65536,6)="","",VLOOKUP($B225,'[2]AA Comparison'!$C$1:$R$65536,6,FALSE))</f>
        <v>0.9</v>
      </c>
      <c r="L225" s="49">
        <f>IF(VLOOKUP($B225,'[2]AA Comparison'!$C$1:$R$65536,13)="","",VLOOKUP($B225,'[2]AA Comparison'!$C$1:$R$65536,13,FALSE))</f>
        <v>1</v>
      </c>
      <c r="M225" s="49">
        <f>IF(VLOOKUP($B225,'[2]AA Comparison'!$C$1:$R$65536,7)="","",VLOOKUP($B225,'[2]AA Comparison'!$C$1:$R$65536,7,FALSE))</f>
        <v>0</v>
      </c>
      <c r="N225" s="49">
        <f>IF(VLOOKUP($B225,'[2]AA Comparison'!$C$1:$R$65536,14)="","",VLOOKUP($B225,'[2]AA Comparison'!$C$1:$R$65536,14,FALSE))</f>
        <v>0</v>
      </c>
      <c r="O225" s="49">
        <f>IF(VLOOKUP($B225,'[2]AA Comparison'!$C$1:$R$65536,8)="","",VLOOKUP($B225,'[2]AA Comparison'!$C$1:$R$65536,8,FALSE))</f>
        <v>0</v>
      </c>
      <c r="P225" s="49">
        <f>IF(VLOOKUP($B225,'[2]AA Comparison'!$C$1:$R$65536,15)="","",VLOOKUP($B225,'[2]AA Comparison'!$C$1:$R$65536,15,FALSE))</f>
        <v>0</v>
      </c>
      <c r="Q225" s="49">
        <f>IF(VLOOKUP($B225,'[2]AA Comparison'!$C$1:$R$65536,9)="","",VLOOKUP($B225,'[2]AA Comparison'!$C$1:$R$65536,9,FALSE))</f>
        <v>0</v>
      </c>
      <c r="R225" s="49">
        <f>IF(VLOOKUP($B225,'[2]AA Comparison'!$C$1:$R$65536,16)="","",VLOOKUP($B225,'[2]AA Comparison'!$C$1:$R$65536,16,FALSE))</f>
        <v>0</v>
      </c>
      <c r="S225" s="13">
        <f>VLOOKUP(B225,'[1]BuySell Data'!$A:$E,5,FALSE)</f>
        <v>4.0000000000000001E-3</v>
      </c>
      <c r="T225" s="30" t="str">
        <f>VLOOKUP(B225,'[1]Investment Managers'!$A:$B,2,FALSE)</f>
        <v>Bennelong Funds Management Ltd</v>
      </c>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row>
    <row r="226" spans="1:244" s="3" customFormat="1" ht="13" x14ac:dyDescent="0.3">
      <c r="A226" s="118" t="s">
        <v>1116</v>
      </c>
      <c r="B226" s="178" t="s">
        <v>84</v>
      </c>
      <c r="C226" s="52" t="s">
        <v>874</v>
      </c>
      <c r="D226" s="50">
        <f>VLOOKUP(B226,'[1]ICR Data'!$A:$E,5,FALSE)</f>
        <v>4.5000000000000005E-3</v>
      </c>
      <c r="E226" s="179">
        <f>IF(VLOOKUP($B226,'[2]AA Comparison'!$C$1:$R$65536,3)="","",VLOOKUP($B226,'[2]AA Comparison'!$C$1:$R$65536,3,FALSE))</f>
        <v>0</v>
      </c>
      <c r="F226" s="179">
        <f>IF(VLOOKUP($B226,'[2]AA Comparison'!$C$1:$R$65536,10)="","",VLOOKUP($B226,'[2]AA Comparison'!$C$1:$R$65536,10,FALSE))</f>
        <v>0</v>
      </c>
      <c r="G226" s="179">
        <f>IF(VLOOKUP($B226,'[2]AA Comparison'!$C$1:$R$65536,4)="","",VLOOKUP($B226,'[2]AA Comparison'!$C$1:$R$65536,4,FALSE))</f>
        <v>0</v>
      </c>
      <c r="H226" s="179">
        <f>IF(VLOOKUP($B226,'[2]AA Comparison'!$C$1:$R$65536,11)="","",VLOOKUP($B226,'[2]AA Comparison'!$C$1:$R$65536,11,FALSE))</f>
        <v>0</v>
      </c>
      <c r="I226" s="179">
        <f>IF(VLOOKUP($B226,'[2]AA Comparison'!$C$1:$R$65536,5)="","",VLOOKUP($B226,'[2]AA Comparison'!$C$1:$R$65536,5,FALSE))</f>
        <v>0</v>
      </c>
      <c r="J226" s="179">
        <f>IF(VLOOKUP($B226,'[2]AA Comparison'!$C$1:$R$65536,12)="","",VLOOKUP($B226,'[2]AA Comparison'!$C$1:$R$65536,12,FALSE))</f>
        <v>0</v>
      </c>
      <c r="K226" s="49">
        <f>IF(VLOOKUP($B226,'[2]AA Comparison'!$C$1:$R$65536,6)="","",VLOOKUP($B226,'[2]AA Comparison'!$C$1:$R$65536,6,FALSE))</f>
        <v>1</v>
      </c>
      <c r="L226" s="49">
        <f>IF(VLOOKUP($B226,'[2]AA Comparison'!$C$1:$R$65536,13)="","",VLOOKUP($B226,'[2]AA Comparison'!$C$1:$R$65536,13,FALSE))</f>
        <v>1</v>
      </c>
      <c r="M226" s="49">
        <f>IF(VLOOKUP($B226,'[2]AA Comparison'!$C$1:$R$65536,7)="","",VLOOKUP($B226,'[2]AA Comparison'!$C$1:$R$65536,7,FALSE))</f>
        <v>0</v>
      </c>
      <c r="N226" s="49">
        <f>IF(VLOOKUP($B226,'[2]AA Comparison'!$C$1:$R$65536,14)="","",VLOOKUP($B226,'[2]AA Comparison'!$C$1:$R$65536,14,FALSE))</f>
        <v>0</v>
      </c>
      <c r="O226" s="49">
        <f>IF(VLOOKUP($B226,'[2]AA Comparison'!$C$1:$R$65536,8)="","",VLOOKUP($B226,'[2]AA Comparison'!$C$1:$R$65536,8,FALSE))</f>
        <v>0</v>
      </c>
      <c r="P226" s="49">
        <f>IF(VLOOKUP($B226,'[2]AA Comparison'!$C$1:$R$65536,15)="","",VLOOKUP($B226,'[2]AA Comparison'!$C$1:$R$65536,15,FALSE))</f>
        <v>0</v>
      </c>
      <c r="Q226" s="49">
        <f>IF(VLOOKUP($B226,'[2]AA Comparison'!$C$1:$R$65536,9)="","",VLOOKUP($B226,'[2]AA Comparison'!$C$1:$R$65536,9,FALSE))</f>
        <v>0</v>
      </c>
      <c r="R226" s="49">
        <f>IF(VLOOKUP($B226,'[2]AA Comparison'!$C$1:$R$65536,16)="","",VLOOKUP($B226,'[2]AA Comparison'!$C$1:$R$65536,16,FALSE))</f>
        <v>0</v>
      </c>
      <c r="S226" s="13">
        <f>VLOOKUP(B226,'[1]BuySell Data'!$A:$E,5,FALSE)</f>
        <v>3.0000000000000001E-3</v>
      </c>
      <c r="T226" s="30" t="str">
        <f>VLOOKUP(B226,'[1]Investment Managers'!$A:$B,2,FALSE)</f>
        <v>BlackRock Asset Management Australia Ltd</v>
      </c>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row>
    <row r="227" spans="1:244" s="3" customFormat="1" ht="13" x14ac:dyDescent="0.3">
      <c r="A227" s="180" t="s">
        <v>872</v>
      </c>
      <c r="B227" s="39" t="s">
        <v>865</v>
      </c>
      <c r="C227" s="52" t="s">
        <v>874</v>
      </c>
      <c r="D227" s="50">
        <f>VLOOKUP(B227,'[1]ICR Data'!$A:$E,5,FALSE)</f>
        <v>8.6999999999999994E-3</v>
      </c>
      <c r="E227" s="179">
        <f>IF(VLOOKUP($B227,'[2]AA Comparison'!$C$1:$R$65536,3)="","",VLOOKUP($B227,'[2]AA Comparison'!$C$1:$R$65536,3,FALSE))</f>
        <v>0</v>
      </c>
      <c r="F227" s="179">
        <f>IF(VLOOKUP($B227,'[2]AA Comparison'!$C$1:$R$65536,10)="","",VLOOKUP($B227,'[2]AA Comparison'!$C$1:$R$65536,10,FALSE))</f>
        <v>0</v>
      </c>
      <c r="G227" s="179">
        <f>IF(VLOOKUP($B227,'[2]AA Comparison'!$C$1:$R$65536,4)="","",VLOOKUP($B227,'[2]AA Comparison'!$C$1:$R$65536,4,FALSE))</f>
        <v>0</v>
      </c>
      <c r="H227" s="179">
        <f>IF(VLOOKUP($B227,'[2]AA Comparison'!$C$1:$R$65536,11)="","",VLOOKUP($B227,'[2]AA Comparison'!$C$1:$R$65536,11,FALSE))</f>
        <v>0</v>
      </c>
      <c r="I227" s="179">
        <f>IF(VLOOKUP($B227,'[2]AA Comparison'!$C$1:$R$65536,5)="","",VLOOKUP($B227,'[2]AA Comparison'!$C$1:$R$65536,5,FALSE))</f>
        <v>0</v>
      </c>
      <c r="J227" s="179">
        <f>IF(VLOOKUP($B227,'[2]AA Comparison'!$C$1:$R$65536,12)="","",VLOOKUP($B227,'[2]AA Comparison'!$C$1:$R$65536,12,FALSE))</f>
        <v>0</v>
      </c>
      <c r="K227" s="49">
        <f>IF(VLOOKUP($B227,'[2]AA Comparison'!$C$1:$R$65536,6)="","",VLOOKUP($B227,'[2]AA Comparison'!$C$1:$R$65536,6,FALSE))</f>
        <v>0.9</v>
      </c>
      <c r="L227" s="49">
        <f>IF(VLOOKUP($B227,'[2]AA Comparison'!$C$1:$R$65536,13)="","",VLOOKUP($B227,'[2]AA Comparison'!$C$1:$R$65536,13,FALSE))</f>
        <v>1</v>
      </c>
      <c r="M227" s="49">
        <f>IF(VLOOKUP($B227,'[2]AA Comparison'!$C$1:$R$65536,7)="","",VLOOKUP($B227,'[2]AA Comparison'!$C$1:$R$65536,7,FALSE))</f>
        <v>0</v>
      </c>
      <c r="N227" s="49">
        <f>IF(VLOOKUP($B227,'[2]AA Comparison'!$C$1:$R$65536,14)="","",VLOOKUP($B227,'[2]AA Comparison'!$C$1:$R$65536,14,FALSE))</f>
        <v>0</v>
      </c>
      <c r="O227" s="49">
        <f>IF(VLOOKUP($B227,'[2]AA Comparison'!$C$1:$R$65536,8)="","",VLOOKUP($B227,'[2]AA Comparison'!$C$1:$R$65536,8,FALSE))</f>
        <v>0</v>
      </c>
      <c r="P227" s="49">
        <f>IF(VLOOKUP($B227,'[2]AA Comparison'!$C$1:$R$65536,15)="","",VLOOKUP($B227,'[2]AA Comparison'!$C$1:$R$65536,15,FALSE))</f>
        <v>0</v>
      </c>
      <c r="Q227" s="49">
        <f>IF(VLOOKUP($B227,'[2]AA Comparison'!$C$1:$R$65536,9)="","",VLOOKUP($B227,'[2]AA Comparison'!$C$1:$R$65536,9,FALSE))</f>
        <v>0</v>
      </c>
      <c r="R227" s="49">
        <f>IF(VLOOKUP($B227,'[2]AA Comparison'!$C$1:$R$65536,16)="","",VLOOKUP($B227,'[2]AA Comparison'!$C$1:$R$65536,16,FALSE))</f>
        <v>0</v>
      </c>
      <c r="S227" s="13">
        <f>VLOOKUP(B227,'[1]BuySell Data'!$A:$E,5,FALSE)</f>
        <v>6.0000000000000001E-3</v>
      </c>
      <c r="T227" s="30" t="str">
        <f>VLOOKUP(B227,'[1]Investment Managers'!$A:$B,2,FALSE)</f>
        <v>Schroder Investment Management Aus Ltd</v>
      </c>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row>
    <row r="228" spans="1:244" s="3" customFormat="1" ht="13" x14ac:dyDescent="0.3">
      <c r="A228" s="118" t="s">
        <v>158</v>
      </c>
      <c r="B228" s="50" t="s">
        <v>159</v>
      </c>
      <c r="C228" s="52" t="s">
        <v>874</v>
      </c>
      <c r="D228" s="50">
        <f>VLOOKUP(B228,'[1]ICR Data'!$A:$E,5,FALSE)</f>
        <v>8.5000000000000006E-3</v>
      </c>
      <c r="E228" s="179">
        <f>IF(VLOOKUP($B228,'[2]AA Comparison'!$C$1:$R$65536,3)="","",VLOOKUP($B228,'[2]AA Comparison'!$C$1:$R$65536,3,FALSE))</f>
        <v>0</v>
      </c>
      <c r="F228" s="179">
        <f>IF(VLOOKUP($B228,'[2]AA Comparison'!$C$1:$R$65536,10)="","",VLOOKUP($B228,'[2]AA Comparison'!$C$1:$R$65536,10,FALSE))</f>
        <v>0.1</v>
      </c>
      <c r="G228" s="179">
        <f>IF(VLOOKUP($B228,'[2]AA Comparison'!$C$1:$R$65536,4)="","",VLOOKUP($B228,'[2]AA Comparison'!$C$1:$R$65536,4,FALSE))</f>
        <v>0</v>
      </c>
      <c r="H228" s="179">
        <f>IF(VLOOKUP($B228,'[2]AA Comparison'!$C$1:$R$65536,11)="","",VLOOKUP($B228,'[2]AA Comparison'!$C$1:$R$65536,11,FALSE))</f>
        <v>0</v>
      </c>
      <c r="I228" s="179">
        <f>IF(VLOOKUP($B228,'[2]AA Comparison'!$C$1:$R$65536,5)="","",VLOOKUP($B228,'[2]AA Comparison'!$C$1:$R$65536,5,FALSE))</f>
        <v>0</v>
      </c>
      <c r="J228" s="179">
        <f>IF(VLOOKUP($B228,'[2]AA Comparison'!$C$1:$R$65536,12)="","",VLOOKUP($B228,'[2]AA Comparison'!$C$1:$R$65536,12,FALSE))</f>
        <v>0</v>
      </c>
      <c r="K228" s="49">
        <f>IF(VLOOKUP($B228,'[2]AA Comparison'!$C$1:$R$65536,6)="","",VLOOKUP($B228,'[2]AA Comparison'!$C$1:$R$65536,6,FALSE))</f>
        <v>0.9</v>
      </c>
      <c r="L228" s="49">
        <f>IF(VLOOKUP($B228,'[2]AA Comparison'!$C$1:$R$65536,13)="","",VLOOKUP($B228,'[2]AA Comparison'!$C$1:$R$65536,13,FALSE))</f>
        <v>1</v>
      </c>
      <c r="M228" s="49">
        <f>IF(VLOOKUP($B228,'[2]AA Comparison'!$C$1:$R$65536,7)="","",VLOOKUP($B228,'[2]AA Comparison'!$C$1:$R$65536,7,FALSE))</f>
        <v>0</v>
      </c>
      <c r="N228" s="49">
        <f>IF(VLOOKUP($B228,'[2]AA Comparison'!$C$1:$R$65536,14)="","",VLOOKUP($B228,'[2]AA Comparison'!$C$1:$R$65536,14,FALSE))</f>
        <v>0</v>
      </c>
      <c r="O228" s="49">
        <f>IF(VLOOKUP($B228,'[2]AA Comparison'!$C$1:$R$65536,8)="","",VLOOKUP($B228,'[2]AA Comparison'!$C$1:$R$65536,8,FALSE))</f>
        <v>0</v>
      </c>
      <c r="P228" s="49">
        <f>IF(VLOOKUP($B228,'[2]AA Comparison'!$C$1:$R$65536,15)="","",VLOOKUP($B228,'[2]AA Comparison'!$C$1:$R$65536,15,FALSE))</f>
        <v>0</v>
      </c>
      <c r="Q228" s="49">
        <f>IF(VLOOKUP($B228,'[2]AA Comparison'!$C$1:$R$65536,9)="","",VLOOKUP($B228,'[2]AA Comparison'!$C$1:$R$65536,9,FALSE))</f>
        <v>0</v>
      </c>
      <c r="R228" s="49">
        <f>IF(VLOOKUP($B228,'[2]AA Comparison'!$C$1:$R$65536,16)="","",VLOOKUP($B228,'[2]AA Comparison'!$C$1:$R$65536,16,FALSE))</f>
        <v>0</v>
      </c>
      <c r="S228" s="13">
        <f>VLOOKUP(B228,'[1]BuySell Data'!$A:$E,5,FALSE)</f>
        <v>3.0000000000000001E-3</v>
      </c>
      <c r="T228" s="30" t="str">
        <f>VLOOKUP(B228,'[1]Investment Managers'!$A:$B,2,FALSE)</f>
        <v>FIL Australia</v>
      </c>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row>
    <row r="229" spans="1:244" s="3" customFormat="1" ht="13" x14ac:dyDescent="0.3">
      <c r="A229" s="118" t="s">
        <v>1377</v>
      </c>
      <c r="B229" s="50" t="s">
        <v>1376</v>
      </c>
      <c r="C229" s="52" t="s">
        <v>874</v>
      </c>
      <c r="D229" s="50">
        <f>VLOOKUP(B229,'[1]ICR Data'!$A:$E,5,FALSE)</f>
        <v>8.5000000000000006E-3</v>
      </c>
      <c r="E229" s="179">
        <f>IF(VLOOKUP($B229,'[2]AA Comparison'!$C$1:$R$65536,3)="","",VLOOKUP($B229,'[2]AA Comparison'!$C$1:$R$65536,3,FALSE))</f>
        <v>0</v>
      </c>
      <c r="F229" s="179">
        <f>IF(VLOOKUP($B229,'[2]AA Comparison'!$C$1:$R$65536,10)="","",VLOOKUP($B229,'[2]AA Comparison'!$C$1:$R$65536,10,FALSE))</f>
        <v>0.1</v>
      </c>
      <c r="G229" s="179">
        <f>IF(VLOOKUP($B229,'[2]AA Comparison'!$C$1:$R$65536,4)="","",VLOOKUP($B229,'[2]AA Comparison'!$C$1:$R$65536,4,FALSE))</f>
        <v>0</v>
      </c>
      <c r="H229" s="179">
        <f>IF(VLOOKUP($B229,'[2]AA Comparison'!$C$1:$R$65536,11)="","",VLOOKUP($B229,'[2]AA Comparison'!$C$1:$R$65536,11,FALSE))</f>
        <v>0</v>
      </c>
      <c r="I229" s="179">
        <f>IF(VLOOKUP($B229,'[2]AA Comparison'!$C$1:$R$65536,5)="","",VLOOKUP($B229,'[2]AA Comparison'!$C$1:$R$65536,5,FALSE))</f>
        <v>0</v>
      </c>
      <c r="J229" s="179">
        <f>IF(VLOOKUP($B229,'[2]AA Comparison'!$C$1:$R$65536,12)="","",VLOOKUP($B229,'[2]AA Comparison'!$C$1:$R$65536,12,FALSE))</f>
        <v>0</v>
      </c>
      <c r="K229" s="49">
        <f>IF(VLOOKUP($B229,'[2]AA Comparison'!$C$1:$R$65536,6)="","",VLOOKUP($B229,'[2]AA Comparison'!$C$1:$R$65536,6,FALSE))</f>
        <v>0.9</v>
      </c>
      <c r="L229" s="49">
        <f>IF(VLOOKUP($B229,'[2]AA Comparison'!$C$1:$R$65536,13)="","",VLOOKUP($B229,'[2]AA Comparison'!$C$1:$R$65536,13,FALSE))</f>
        <v>1</v>
      </c>
      <c r="M229" s="49">
        <f>IF(VLOOKUP($B229,'[2]AA Comparison'!$C$1:$R$65536,7)="","",VLOOKUP($B229,'[2]AA Comparison'!$C$1:$R$65536,7,FALSE))</f>
        <v>0</v>
      </c>
      <c r="N229" s="49">
        <f>IF(VLOOKUP($B229,'[2]AA Comparison'!$C$1:$R$65536,14)="","",VLOOKUP($B229,'[2]AA Comparison'!$C$1:$R$65536,14,FALSE))</f>
        <v>0</v>
      </c>
      <c r="O229" s="49">
        <f>IF(VLOOKUP($B229,'[2]AA Comparison'!$C$1:$R$65536,8)="","",VLOOKUP($B229,'[2]AA Comparison'!$C$1:$R$65536,8,FALSE))</f>
        <v>0</v>
      </c>
      <c r="P229" s="49">
        <f>IF(VLOOKUP($B229,'[2]AA Comparison'!$C$1:$R$65536,15)="","",VLOOKUP($B229,'[2]AA Comparison'!$C$1:$R$65536,15,FALSE))</f>
        <v>0</v>
      </c>
      <c r="Q229" s="49">
        <f>IF(VLOOKUP($B229,'[2]AA Comparison'!$C$1:$R$65536,9)="","",VLOOKUP($B229,'[2]AA Comparison'!$C$1:$R$65536,9,FALSE))</f>
        <v>0</v>
      </c>
      <c r="R229" s="49">
        <f>IF(VLOOKUP($B229,'[2]AA Comparison'!$C$1:$R$65536,16)="","",VLOOKUP($B229,'[2]AA Comparison'!$C$1:$R$65536,16,FALSE))</f>
        <v>0</v>
      </c>
      <c r="S229" s="13">
        <f>VLOOKUP(B229,'[1]BuySell Data'!$A:$E,5,FALSE)</f>
        <v>4.0000000000000001E-3</v>
      </c>
      <c r="T229" s="30" t="str">
        <f>VLOOKUP(B229,'[1]Investment Managers'!$A:$B,2,FALSE)</f>
        <v>Fidelity (FIL Fund Management Limited)</v>
      </c>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row>
    <row r="230" spans="1:244" s="37" customFormat="1" x14ac:dyDescent="0.25">
      <c r="A230" s="118" t="s">
        <v>198</v>
      </c>
      <c r="B230" s="50" t="s">
        <v>199</v>
      </c>
      <c r="C230" s="52" t="s">
        <v>874</v>
      </c>
      <c r="D230" s="50">
        <f>VLOOKUP(B230,'[1]ICR Data'!$A:$E,5,FALSE)</f>
        <v>9.4999999999999998E-3</v>
      </c>
      <c r="E230" s="179">
        <f>IF(VLOOKUP($B230,'[2]AA Comparison'!$C$1:$R$65536,3)="","",VLOOKUP($B230,'[2]AA Comparison'!$C$1:$R$65536,3,FALSE))</f>
        <v>0</v>
      </c>
      <c r="F230" s="179">
        <f>IF(VLOOKUP($B230,'[2]AA Comparison'!$C$1:$R$65536,10)="","",VLOOKUP($B230,'[2]AA Comparison'!$C$1:$R$65536,10,FALSE))</f>
        <v>0.2</v>
      </c>
      <c r="G230" s="179">
        <f>IF(VLOOKUP($B230,'[2]AA Comparison'!$C$1:$R$65536,4)="","",VLOOKUP($B230,'[2]AA Comparison'!$C$1:$R$65536,4,FALSE))</f>
        <v>0</v>
      </c>
      <c r="H230" s="179">
        <f>IF(VLOOKUP($B230,'[2]AA Comparison'!$C$1:$R$65536,11)="","",VLOOKUP($B230,'[2]AA Comparison'!$C$1:$R$65536,11,FALSE))</f>
        <v>0</v>
      </c>
      <c r="I230" s="179">
        <f>IF(VLOOKUP($B230,'[2]AA Comparison'!$C$1:$R$65536,5)="","",VLOOKUP($B230,'[2]AA Comparison'!$C$1:$R$65536,5,FALSE))</f>
        <v>0</v>
      </c>
      <c r="J230" s="179">
        <f>IF(VLOOKUP($B230,'[2]AA Comparison'!$C$1:$R$65536,12)="","",VLOOKUP($B230,'[2]AA Comparison'!$C$1:$R$65536,12,FALSE))</f>
        <v>0</v>
      </c>
      <c r="K230" s="49">
        <f>IF(VLOOKUP($B230,'[2]AA Comparison'!$C$1:$R$65536,6)="","",VLOOKUP($B230,'[2]AA Comparison'!$C$1:$R$65536,6,FALSE))</f>
        <v>0.8</v>
      </c>
      <c r="L230" s="49">
        <f>IF(VLOOKUP($B230,'[2]AA Comparison'!$C$1:$R$65536,13)="","",VLOOKUP($B230,'[2]AA Comparison'!$C$1:$R$65536,13,FALSE))</f>
        <v>1</v>
      </c>
      <c r="M230" s="49">
        <f>IF(VLOOKUP($B230,'[2]AA Comparison'!$C$1:$R$65536,7)="","",VLOOKUP($B230,'[2]AA Comparison'!$C$1:$R$65536,7,FALSE))</f>
        <v>0</v>
      </c>
      <c r="N230" s="49">
        <f>IF(VLOOKUP($B230,'[2]AA Comparison'!$C$1:$R$65536,14)="","",VLOOKUP($B230,'[2]AA Comparison'!$C$1:$R$65536,14,FALSE))</f>
        <v>0</v>
      </c>
      <c r="O230" s="49">
        <f>IF(VLOOKUP($B230,'[2]AA Comparison'!$C$1:$R$65536,8)="","",VLOOKUP($B230,'[2]AA Comparison'!$C$1:$R$65536,8,FALSE))</f>
        <v>0</v>
      </c>
      <c r="P230" s="49">
        <f>IF(VLOOKUP($B230,'[2]AA Comparison'!$C$1:$R$65536,15)="","",VLOOKUP($B230,'[2]AA Comparison'!$C$1:$R$65536,15,FALSE))</f>
        <v>0</v>
      </c>
      <c r="Q230" s="49">
        <f>IF(VLOOKUP($B230,'[2]AA Comparison'!$C$1:$R$65536,9)="","",VLOOKUP($B230,'[2]AA Comparison'!$C$1:$R$65536,9,FALSE))</f>
        <v>0</v>
      </c>
      <c r="R230" s="49">
        <f>IF(VLOOKUP($B230,'[2]AA Comparison'!$C$1:$R$65536,16)="","",VLOOKUP($B230,'[2]AA Comparison'!$C$1:$R$65536,16,FALSE))</f>
        <v>0</v>
      </c>
      <c r="S230" s="13">
        <f>VLOOKUP(B230,'[1]BuySell Data'!$A:$E,5,FALSE)</f>
        <v>6.0000000000000001E-3</v>
      </c>
      <c r="T230" s="30" t="str">
        <f>VLOOKUP(B230,'[1]Investment Managers'!$A:$B,2,FALSE)</f>
        <v>Hyperion Asset Management</v>
      </c>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row>
    <row r="231" spans="1:244" s="37" customFormat="1" ht="13" x14ac:dyDescent="0.3">
      <c r="A231" s="118" t="s">
        <v>1330</v>
      </c>
      <c r="B231" s="39" t="s">
        <v>1300</v>
      </c>
      <c r="C231" s="61" t="s">
        <v>874</v>
      </c>
      <c r="D231" s="50">
        <f>VLOOKUP(B231,'[1]ICR Data'!$A:$E,5,FALSE)</f>
        <v>1.5799999999999998E-2</v>
      </c>
      <c r="E231" s="179">
        <f>IF(VLOOKUP($B231,'[2]AA Comparison'!$C$1:$R$65536,3)="","",VLOOKUP($B231,'[2]AA Comparison'!$C$1:$R$65536,3,FALSE))</f>
        <v>0</v>
      </c>
      <c r="F231" s="179">
        <f>IF(VLOOKUP($B231,'[2]AA Comparison'!$C$1:$R$65536,10)="","",VLOOKUP($B231,'[2]AA Comparison'!$C$1:$R$65536,10,FALSE))</f>
        <v>0.1</v>
      </c>
      <c r="G231" s="179">
        <f>IF(VLOOKUP($B231,'[2]AA Comparison'!$C$1:$R$65536,4)="","",VLOOKUP($B231,'[2]AA Comparison'!$C$1:$R$65536,4,FALSE))</f>
        <v>0</v>
      </c>
      <c r="H231" s="179">
        <f>IF(VLOOKUP($B231,'[2]AA Comparison'!$C$1:$R$65536,11)="","",VLOOKUP($B231,'[2]AA Comparison'!$C$1:$R$65536,11,FALSE))</f>
        <v>0</v>
      </c>
      <c r="I231" s="179">
        <f>IF(VLOOKUP($B231,'[2]AA Comparison'!$C$1:$R$65536,5)="","",VLOOKUP($B231,'[2]AA Comparison'!$C$1:$R$65536,5,FALSE))</f>
        <v>0</v>
      </c>
      <c r="J231" s="179">
        <f>IF(VLOOKUP($B231,'[2]AA Comparison'!$C$1:$R$65536,12)="","",VLOOKUP($B231,'[2]AA Comparison'!$C$1:$R$65536,12,FALSE))</f>
        <v>0</v>
      </c>
      <c r="K231" s="49">
        <f>IF(VLOOKUP($B231,'[2]AA Comparison'!$C$1:$R$65536,6)="","",VLOOKUP($B231,'[2]AA Comparison'!$C$1:$R$65536,6,FALSE))</f>
        <v>0.9</v>
      </c>
      <c r="L231" s="49">
        <f>IF(VLOOKUP($B231,'[2]AA Comparison'!$C$1:$R$65536,13)="","",VLOOKUP($B231,'[2]AA Comparison'!$C$1:$R$65536,13,FALSE))</f>
        <v>1</v>
      </c>
      <c r="M231" s="49">
        <f>IF(VLOOKUP($B231,'[2]AA Comparison'!$C$1:$R$65536,7)="","",VLOOKUP($B231,'[2]AA Comparison'!$C$1:$R$65536,7,FALSE))</f>
        <v>0</v>
      </c>
      <c r="N231" s="49">
        <f>IF(VLOOKUP($B231,'[2]AA Comparison'!$C$1:$R$65536,14)="","",VLOOKUP($B231,'[2]AA Comparison'!$C$1:$R$65536,14,FALSE))</f>
        <v>0</v>
      </c>
      <c r="O231" s="49">
        <f>IF(VLOOKUP($B231,'[2]AA Comparison'!$C$1:$R$65536,8)="","",VLOOKUP($B231,'[2]AA Comparison'!$C$1:$R$65536,8,FALSE))</f>
        <v>0</v>
      </c>
      <c r="P231" s="49">
        <f>IF(VLOOKUP($B231,'[2]AA Comparison'!$C$1:$R$65536,15)="","",VLOOKUP($B231,'[2]AA Comparison'!$C$1:$R$65536,15,FALSE))</f>
        <v>0</v>
      </c>
      <c r="Q231" s="49">
        <f>IF(VLOOKUP($B231,'[2]AA Comparison'!$C$1:$R$65536,9)="","",VLOOKUP($B231,'[2]AA Comparison'!$C$1:$R$65536,9,FALSE))</f>
        <v>0</v>
      </c>
      <c r="R231" s="49">
        <f>IF(VLOOKUP($B231,'[2]AA Comparison'!$C$1:$R$65536,16)="","",VLOOKUP($B231,'[2]AA Comparison'!$C$1:$R$65536,16,FALSE))</f>
        <v>0</v>
      </c>
      <c r="S231" s="13">
        <f>VLOOKUP(B231,'[1]BuySell Data'!$A:$E,5,FALSE)</f>
        <v>2.8000000000000004E-3</v>
      </c>
      <c r="T231" s="30" t="str">
        <f>VLOOKUP(B231,'[1]Investment Managers'!$A:$B,2,FALSE)</f>
        <v>IOOF Investment Management Limited</v>
      </c>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row>
    <row r="232" spans="1:244" s="37" customFormat="1" x14ac:dyDescent="0.25">
      <c r="A232" s="191" t="s">
        <v>363</v>
      </c>
      <c r="B232" s="52" t="s">
        <v>94</v>
      </c>
      <c r="C232" s="52" t="s">
        <v>874</v>
      </c>
      <c r="D232" s="50">
        <f>VLOOKUP(B232,'[1]ICR Data'!$A:$E,5,FALSE)</f>
        <v>9.8999999999999991E-3</v>
      </c>
      <c r="E232" s="179">
        <f>IF(VLOOKUP($B232,'[2]AA Comparison'!$C$1:$R$65536,3)="","",VLOOKUP($B232,'[2]AA Comparison'!$C$1:$R$65536,3,FALSE))</f>
        <v>0</v>
      </c>
      <c r="F232" s="179">
        <f>IF(VLOOKUP($B232,'[2]AA Comparison'!$C$1:$R$65536,10)="","",VLOOKUP($B232,'[2]AA Comparison'!$C$1:$R$65536,10,FALSE))</f>
        <v>0.2</v>
      </c>
      <c r="G232" s="179">
        <f>IF(VLOOKUP($B232,'[2]AA Comparison'!$C$1:$R$65536,4)="","",VLOOKUP($B232,'[2]AA Comparison'!$C$1:$R$65536,4,FALSE))</f>
        <v>0</v>
      </c>
      <c r="H232" s="179">
        <f>IF(VLOOKUP($B232,'[2]AA Comparison'!$C$1:$R$65536,11)="","",VLOOKUP($B232,'[2]AA Comparison'!$C$1:$R$65536,11,FALSE))</f>
        <v>0</v>
      </c>
      <c r="I232" s="179">
        <f>IF(VLOOKUP($B232,'[2]AA Comparison'!$C$1:$R$65536,5)="","",VLOOKUP($B232,'[2]AA Comparison'!$C$1:$R$65536,5,FALSE))</f>
        <v>0</v>
      </c>
      <c r="J232" s="179">
        <f>IF(VLOOKUP($B232,'[2]AA Comparison'!$C$1:$R$65536,12)="","",VLOOKUP($B232,'[2]AA Comparison'!$C$1:$R$65536,12,FALSE))</f>
        <v>0</v>
      </c>
      <c r="K232" s="49">
        <f>IF(VLOOKUP($B232,'[2]AA Comparison'!$C$1:$R$65536,6)="","",VLOOKUP($B232,'[2]AA Comparison'!$C$1:$R$65536,6,FALSE))</f>
        <v>0.8</v>
      </c>
      <c r="L232" s="49">
        <f>IF(VLOOKUP($B232,'[2]AA Comparison'!$C$1:$R$65536,13)="","",VLOOKUP($B232,'[2]AA Comparison'!$C$1:$R$65536,13,FALSE))</f>
        <v>1</v>
      </c>
      <c r="M232" s="49">
        <f>IF(VLOOKUP($B232,'[2]AA Comparison'!$C$1:$R$65536,7)="","",VLOOKUP($B232,'[2]AA Comparison'!$C$1:$R$65536,7,FALSE))</f>
        <v>0</v>
      </c>
      <c r="N232" s="49">
        <f>IF(VLOOKUP($B232,'[2]AA Comparison'!$C$1:$R$65536,14)="","",VLOOKUP($B232,'[2]AA Comparison'!$C$1:$R$65536,14,FALSE))</f>
        <v>0</v>
      </c>
      <c r="O232" s="49">
        <f>IF(VLOOKUP($B232,'[2]AA Comparison'!$C$1:$R$65536,8)="","",VLOOKUP($B232,'[2]AA Comparison'!$C$1:$R$65536,8,FALSE))</f>
        <v>0</v>
      </c>
      <c r="P232" s="49">
        <f>IF(VLOOKUP($B232,'[2]AA Comparison'!$C$1:$R$65536,15)="","",VLOOKUP($B232,'[2]AA Comparison'!$C$1:$R$65536,15,FALSE))</f>
        <v>0</v>
      </c>
      <c r="Q232" s="49">
        <f>IF(VLOOKUP($B232,'[2]AA Comparison'!$C$1:$R$65536,9)="","",VLOOKUP($B232,'[2]AA Comparison'!$C$1:$R$65536,9,FALSE))</f>
        <v>0</v>
      </c>
      <c r="R232" s="49">
        <f>IF(VLOOKUP($B232,'[2]AA Comparison'!$C$1:$R$65536,16)="","",VLOOKUP($B232,'[2]AA Comparison'!$C$1:$R$65536,16,FALSE))</f>
        <v>0</v>
      </c>
      <c r="S232" s="13">
        <f>VLOOKUP(B232,'[1]BuySell Data'!$A:$E,5,FALSE)</f>
        <v>5.0000000000000001E-3</v>
      </c>
      <c r="T232" s="30" t="str">
        <f>VLOOKUP(B232,'[1]Investment Managers'!$A:$B,2,FALSE)</f>
        <v>Investors Mutual Limited</v>
      </c>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row>
    <row r="233" spans="1:244" s="37" customFormat="1" x14ac:dyDescent="0.25">
      <c r="A233" s="118" t="s">
        <v>88</v>
      </c>
      <c r="B233" s="39" t="s">
        <v>56</v>
      </c>
      <c r="C233" s="52" t="s">
        <v>874</v>
      </c>
      <c r="D233" s="50">
        <f>VLOOKUP(B233,'[1]ICR Data'!$A:$E,5,FALSE)</f>
        <v>9.8999999999999991E-3</v>
      </c>
      <c r="E233" s="179">
        <f>IF(VLOOKUP($B233,'[2]AA Comparison'!$C$1:$R$65536,3)="","",VLOOKUP($B233,'[2]AA Comparison'!$C$1:$R$65536,3,FALSE))</f>
        <v>0</v>
      </c>
      <c r="F233" s="179">
        <f>IF(VLOOKUP($B233,'[2]AA Comparison'!$C$1:$R$65536,10)="","",VLOOKUP($B233,'[2]AA Comparison'!$C$1:$R$65536,10,FALSE))</f>
        <v>0.1</v>
      </c>
      <c r="G233" s="179">
        <f>IF(VLOOKUP($B233,'[2]AA Comparison'!$C$1:$R$65536,4)="","",VLOOKUP($B233,'[2]AA Comparison'!$C$1:$R$65536,4,FALSE))</f>
        <v>0</v>
      </c>
      <c r="H233" s="179">
        <f>IF(VLOOKUP($B233,'[2]AA Comparison'!$C$1:$R$65536,11)="","",VLOOKUP($B233,'[2]AA Comparison'!$C$1:$R$65536,11,FALSE))</f>
        <v>0</v>
      </c>
      <c r="I233" s="179">
        <f>IF(VLOOKUP($B233,'[2]AA Comparison'!$C$1:$R$65536,5)="","",VLOOKUP($B233,'[2]AA Comparison'!$C$1:$R$65536,5,FALSE))</f>
        <v>0</v>
      </c>
      <c r="J233" s="179">
        <f>IF(VLOOKUP($B233,'[2]AA Comparison'!$C$1:$R$65536,12)="","",VLOOKUP($B233,'[2]AA Comparison'!$C$1:$R$65536,12,FALSE))</f>
        <v>0</v>
      </c>
      <c r="K233" s="49">
        <f>IF(VLOOKUP($B233,'[2]AA Comparison'!$C$1:$R$65536,6)="","",VLOOKUP($B233,'[2]AA Comparison'!$C$1:$R$65536,6,FALSE))</f>
        <v>0.9</v>
      </c>
      <c r="L233" s="49">
        <f>IF(VLOOKUP($B233,'[2]AA Comparison'!$C$1:$R$65536,13)="","",VLOOKUP($B233,'[2]AA Comparison'!$C$1:$R$65536,13,FALSE))</f>
        <v>1</v>
      </c>
      <c r="M233" s="49">
        <f>IF(VLOOKUP($B233,'[2]AA Comparison'!$C$1:$R$65536,7)="","",VLOOKUP($B233,'[2]AA Comparison'!$C$1:$R$65536,7,FALSE))</f>
        <v>0</v>
      </c>
      <c r="N233" s="49">
        <f>IF(VLOOKUP($B233,'[2]AA Comparison'!$C$1:$R$65536,14)="","",VLOOKUP($B233,'[2]AA Comparison'!$C$1:$R$65536,14,FALSE))</f>
        <v>0</v>
      </c>
      <c r="O233" s="49">
        <f>IF(VLOOKUP($B233,'[2]AA Comparison'!$C$1:$R$65536,8)="","",VLOOKUP($B233,'[2]AA Comparison'!$C$1:$R$65536,8,FALSE))</f>
        <v>0</v>
      </c>
      <c r="P233" s="49">
        <f>IF(VLOOKUP($B233,'[2]AA Comparison'!$C$1:$R$65536,15)="","",VLOOKUP($B233,'[2]AA Comparison'!$C$1:$R$65536,15,FALSE))</f>
        <v>0</v>
      </c>
      <c r="Q233" s="49">
        <f>IF(VLOOKUP($B233,'[2]AA Comparison'!$C$1:$R$65536,9)="","",VLOOKUP($B233,'[2]AA Comparison'!$C$1:$R$65536,9,FALSE))</f>
        <v>0</v>
      </c>
      <c r="R233" s="49">
        <f>IF(VLOOKUP($B233,'[2]AA Comparison'!$C$1:$R$65536,16)="","",VLOOKUP($B233,'[2]AA Comparison'!$C$1:$R$65536,16,FALSE))</f>
        <v>0</v>
      </c>
      <c r="S233" s="13">
        <f>VLOOKUP(B233,'[1]BuySell Data'!$A:$E,5,FALSE)</f>
        <v>5.0000000000000001E-3</v>
      </c>
      <c r="T233" s="30" t="str">
        <f>VLOOKUP(B233,'[1]Investment Managers'!$A:$B,2,FALSE)</f>
        <v>Investors Mutual Limited</v>
      </c>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row>
    <row r="234" spans="1:244" s="37" customFormat="1" x14ac:dyDescent="0.25">
      <c r="A234" s="118" t="s">
        <v>138</v>
      </c>
      <c r="B234" s="189" t="s">
        <v>139</v>
      </c>
      <c r="C234" s="52" t="s">
        <v>874</v>
      </c>
      <c r="D234" s="50">
        <f>VLOOKUP(B234,'[1]ICR Data'!$A:$E,5,FALSE)</f>
        <v>6.9999999999999993E-3</v>
      </c>
      <c r="E234" s="179">
        <f>IF(VLOOKUP($B234,'[2]AA Comparison'!$C$1:$R$65536,3)="","",VLOOKUP($B234,'[2]AA Comparison'!$C$1:$R$65536,3,FALSE))</f>
        <v>0</v>
      </c>
      <c r="F234" s="179">
        <f>IF(VLOOKUP($B234,'[2]AA Comparison'!$C$1:$R$65536,10)="","",VLOOKUP($B234,'[2]AA Comparison'!$C$1:$R$65536,10,FALSE))</f>
        <v>0.05</v>
      </c>
      <c r="G234" s="179">
        <f>IF(VLOOKUP($B234,'[2]AA Comparison'!$C$1:$R$65536,4)="","",VLOOKUP($B234,'[2]AA Comparison'!$C$1:$R$65536,4,FALSE))</f>
        <v>0</v>
      </c>
      <c r="H234" s="179">
        <f>IF(VLOOKUP($B234,'[2]AA Comparison'!$C$1:$R$65536,11)="","",VLOOKUP($B234,'[2]AA Comparison'!$C$1:$R$65536,11,FALSE))</f>
        <v>0</v>
      </c>
      <c r="I234" s="179">
        <f>IF(VLOOKUP($B234,'[2]AA Comparison'!$C$1:$R$65536,5)="","",VLOOKUP($B234,'[2]AA Comparison'!$C$1:$R$65536,5,FALSE))</f>
        <v>0</v>
      </c>
      <c r="J234" s="179">
        <f>IF(VLOOKUP($B234,'[2]AA Comparison'!$C$1:$R$65536,12)="","",VLOOKUP($B234,'[2]AA Comparison'!$C$1:$R$65536,12,FALSE))</f>
        <v>0</v>
      </c>
      <c r="K234" s="49">
        <f>IF(VLOOKUP($B234,'[2]AA Comparison'!$C$1:$R$65536,6)="","",VLOOKUP($B234,'[2]AA Comparison'!$C$1:$R$65536,6,FALSE))</f>
        <v>0.95</v>
      </c>
      <c r="L234" s="49">
        <f>IF(VLOOKUP($B234,'[2]AA Comparison'!$C$1:$R$65536,13)="","",VLOOKUP($B234,'[2]AA Comparison'!$C$1:$R$65536,13,FALSE))</f>
        <v>1</v>
      </c>
      <c r="M234" s="49">
        <f>IF(VLOOKUP($B234,'[2]AA Comparison'!$C$1:$R$65536,7)="","",VLOOKUP($B234,'[2]AA Comparison'!$C$1:$R$65536,7,FALSE))</f>
        <v>0</v>
      </c>
      <c r="N234" s="49">
        <f>IF(VLOOKUP($B234,'[2]AA Comparison'!$C$1:$R$65536,14)="","",VLOOKUP($B234,'[2]AA Comparison'!$C$1:$R$65536,14,FALSE))</f>
        <v>0</v>
      </c>
      <c r="O234" s="49">
        <f>IF(VLOOKUP($B234,'[2]AA Comparison'!$C$1:$R$65536,8)="","",VLOOKUP($B234,'[2]AA Comparison'!$C$1:$R$65536,8,FALSE))</f>
        <v>0</v>
      </c>
      <c r="P234" s="49">
        <f>IF(VLOOKUP($B234,'[2]AA Comparison'!$C$1:$R$65536,15)="","",VLOOKUP($B234,'[2]AA Comparison'!$C$1:$R$65536,15,FALSE))</f>
        <v>0</v>
      </c>
      <c r="Q234" s="49">
        <f>IF(VLOOKUP($B234,'[2]AA Comparison'!$C$1:$R$65536,9)="","",VLOOKUP($B234,'[2]AA Comparison'!$C$1:$R$65536,9,FALSE))</f>
        <v>0</v>
      </c>
      <c r="R234" s="49">
        <f>IF(VLOOKUP($B234,'[2]AA Comparison'!$C$1:$R$65536,16)="","",VLOOKUP($B234,'[2]AA Comparison'!$C$1:$R$65536,16,FALSE))</f>
        <v>0</v>
      </c>
      <c r="S234" s="13">
        <f>VLOOKUP(B234,'[1]BuySell Data'!$A:$E,5,FALSE)</f>
        <v>4.0000000000000001E-3</v>
      </c>
      <c r="T234" s="30" t="str">
        <f>VLOOKUP(B234,'[1]Investment Managers'!$A:$B,2,FALSE)</f>
        <v>Lazard Asset Management Pacific Co</v>
      </c>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row>
    <row r="235" spans="1:244" s="37" customFormat="1" x14ac:dyDescent="0.25">
      <c r="A235" s="118" t="s">
        <v>1387</v>
      </c>
      <c r="B235" s="189" t="s">
        <v>1386</v>
      </c>
      <c r="C235" s="52" t="s">
        <v>874</v>
      </c>
      <c r="D235" s="50">
        <f>VLOOKUP(B235,'[1]ICR Data'!$A:$E,5,FALSE)</f>
        <v>6.0000000000000001E-3</v>
      </c>
      <c r="E235" s="179">
        <f>IF(VLOOKUP($B235,'[2]AA Comparison'!$C$1:$R$65536,3)="","",VLOOKUP($B235,'[2]AA Comparison'!$C$1:$R$65536,3,FALSE))</f>
        <v>0</v>
      </c>
      <c r="F235" s="179">
        <f>IF(VLOOKUP($B235,'[2]AA Comparison'!$C$1:$R$65536,10)="","",VLOOKUP($B235,'[2]AA Comparison'!$C$1:$R$65536,10,FALSE))</f>
        <v>0.1</v>
      </c>
      <c r="G235" s="179">
        <f>IF(VLOOKUP($B235,'[2]AA Comparison'!$C$1:$R$65536,4)="","",VLOOKUP($B235,'[2]AA Comparison'!$C$1:$R$65536,4,FALSE))</f>
        <v>0</v>
      </c>
      <c r="H235" s="179">
        <f>IF(VLOOKUP($B235,'[2]AA Comparison'!$C$1:$R$65536,11)="","",VLOOKUP($B235,'[2]AA Comparison'!$C$1:$R$65536,11,FALSE))</f>
        <v>0</v>
      </c>
      <c r="I235" s="179">
        <f>IF(VLOOKUP($B235,'[2]AA Comparison'!$C$1:$R$65536,5)="","",VLOOKUP($B235,'[2]AA Comparison'!$C$1:$R$65536,5,FALSE))</f>
        <v>0</v>
      </c>
      <c r="J235" s="179">
        <f>IF(VLOOKUP($B235,'[2]AA Comparison'!$C$1:$R$65536,12)="","",VLOOKUP($B235,'[2]AA Comparison'!$C$1:$R$65536,12,FALSE))</f>
        <v>0</v>
      </c>
      <c r="K235" s="49">
        <f>IF(VLOOKUP($B235,'[2]AA Comparison'!$C$1:$R$65536,6)="","",VLOOKUP($B235,'[2]AA Comparison'!$C$1:$R$65536,6,FALSE))</f>
        <v>0.9</v>
      </c>
      <c r="L235" s="49">
        <f>IF(VLOOKUP($B235,'[2]AA Comparison'!$C$1:$R$65536,13)="","",VLOOKUP($B235,'[2]AA Comparison'!$C$1:$R$65536,13,FALSE))</f>
        <v>1</v>
      </c>
      <c r="M235" s="49">
        <f>IF(VLOOKUP($B235,'[2]AA Comparison'!$C$1:$R$65536,7)="","",VLOOKUP($B235,'[2]AA Comparison'!$C$1:$R$65536,7,FALSE))</f>
        <v>0</v>
      </c>
      <c r="N235" s="49">
        <f>IF(VLOOKUP($B235,'[2]AA Comparison'!$C$1:$R$65536,14)="","",VLOOKUP($B235,'[2]AA Comparison'!$C$1:$R$65536,14,FALSE))</f>
        <v>0</v>
      </c>
      <c r="O235" s="49">
        <f>IF(VLOOKUP($B235,'[2]AA Comparison'!$C$1:$R$65536,8)="","",VLOOKUP($B235,'[2]AA Comparison'!$C$1:$R$65536,8,FALSE))</f>
        <v>0</v>
      </c>
      <c r="P235" s="49">
        <f>IF(VLOOKUP($B235,'[2]AA Comparison'!$C$1:$R$65536,15)="","",VLOOKUP($B235,'[2]AA Comparison'!$C$1:$R$65536,15,FALSE))</f>
        <v>0</v>
      </c>
      <c r="Q235" s="49">
        <f>IF(VLOOKUP($B235,'[2]AA Comparison'!$C$1:$R$65536,9)="","",VLOOKUP($B235,'[2]AA Comparison'!$C$1:$R$65536,9,FALSE))</f>
        <v>0</v>
      </c>
      <c r="R235" s="49">
        <f>IF(VLOOKUP($B235,'[2]AA Comparison'!$C$1:$R$65536,16)="","",VLOOKUP($B235,'[2]AA Comparison'!$C$1:$R$65536,16,FALSE))</f>
        <v>0</v>
      </c>
      <c r="S235" s="13">
        <f>VLOOKUP(B235,'[1]BuySell Data'!$A:$E,5,FALSE)</f>
        <v>4.0000000000000001E-3</v>
      </c>
      <c r="T235" s="30" t="str">
        <f>VLOOKUP(B235,'[1]Investment Managers'!$A:$B,2,FALSE)</f>
        <v>Macquarie Investment Management Aus Ltd.</v>
      </c>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row>
    <row r="236" spans="1:244" s="37" customFormat="1" x14ac:dyDescent="0.25">
      <c r="A236" s="118" t="s">
        <v>1362</v>
      </c>
      <c r="B236" s="61" t="s">
        <v>93</v>
      </c>
      <c r="C236" s="52" t="s">
        <v>874</v>
      </c>
      <c r="D236" s="50">
        <f>VLOOKUP(B236,'[1]ICR Data'!$A:$E,5,FALSE)</f>
        <v>7.8000000000000005E-3</v>
      </c>
      <c r="E236" s="179">
        <f>IF(VLOOKUP($B236,'[2]AA Comparison'!$C$1:$R$65536,3)="","",VLOOKUP($B236,'[2]AA Comparison'!$C$1:$R$65536,3,FALSE))</f>
        <v>0</v>
      </c>
      <c r="F236" s="179">
        <f>IF(VLOOKUP($B236,'[2]AA Comparison'!$C$1:$R$65536,10)="","",VLOOKUP($B236,'[2]AA Comparison'!$C$1:$R$65536,10,FALSE))</f>
        <v>0.05</v>
      </c>
      <c r="G236" s="179">
        <f>IF(VLOOKUP($B236,'[2]AA Comparison'!$C$1:$R$65536,4)="","",VLOOKUP($B236,'[2]AA Comparison'!$C$1:$R$65536,4,FALSE))</f>
        <v>0</v>
      </c>
      <c r="H236" s="179">
        <f>IF(VLOOKUP($B236,'[2]AA Comparison'!$C$1:$R$65536,11)="","",VLOOKUP($B236,'[2]AA Comparison'!$C$1:$R$65536,11,FALSE))</f>
        <v>0</v>
      </c>
      <c r="I236" s="179">
        <f>IF(VLOOKUP($B236,'[2]AA Comparison'!$C$1:$R$65536,5)="","",VLOOKUP($B236,'[2]AA Comparison'!$C$1:$R$65536,5,FALSE))</f>
        <v>0</v>
      </c>
      <c r="J236" s="179">
        <f>IF(VLOOKUP($B236,'[2]AA Comparison'!$C$1:$R$65536,12)="","",VLOOKUP($B236,'[2]AA Comparison'!$C$1:$R$65536,12,FALSE))</f>
        <v>0</v>
      </c>
      <c r="K236" s="49">
        <f>IF(VLOOKUP($B236,'[2]AA Comparison'!$C$1:$R$65536,6)="","",VLOOKUP($B236,'[2]AA Comparison'!$C$1:$R$65536,6,FALSE))</f>
        <v>0.95</v>
      </c>
      <c r="L236" s="49">
        <f>IF(VLOOKUP($B236,'[2]AA Comparison'!$C$1:$R$65536,13)="","",VLOOKUP($B236,'[2]AA Comparison'!$C$1:$R$65536,13,FALSE))</f>
        <v>1</v>
      </c>
      <c r="M236" s="49">
        <f>IF(VLOOKUP($B236,'[2]AA Comparison'!$C$1:$R$65536,7)="","",VLOOKUP($B236,'[2]AA Comparison'!$C$1:$R$65536,7,FALSE))</f>
        <v>0</v>
      </c>
      <c r="N236" s="49">
        <f>IF(VLOOKUP($B236,'[2]AA Comparison'!$C$1:$R$65536,14)="","",VLOOKUP($B236,'[2]AA Comparison'!$C$1:$R$65536,14,FALSE))</f>
        <v>0</v>
      </c>
      <c r="O236" s="49">
        <f>IF(VLOOKUP($B236,'[2]AA Comparison'!$C$1:$R$65536,8)="","",VLOOKUP($B236,'[2]AA Comparison'!$C$1:$R$65536,8,FALSE))</f>
        <v>0</v>
      </c>
      <c r="P236" s="49">
        <f>IF(VLOOKUP($B236,'[2]AA Comparison'!$C$1:$R$65536,15)="","",VLOOKUP($B236,'[2]AA Comparison'!$C$1:$R$65536,15,FALSE))</f>
        <v>0</v>
      </c>
      <c r="Q236" s="49">
        <f>IF(VLOOKUP($B236,'[2]AA Comparison'!$C$1:$R$65536,9)="","",VLOOKUP($B236,'[2]AA Comparison'!$C$1:$R$65536,9,FALSE))</f>
        <v>0</v>
      </c>
      <c r="R236" s="49">
        <f>IF(VLOOKUP($B236,'[2]AA Comparison'!$C$1:$R$65536,16)="","",VLOOKUP($B236,'[2]AA Comparison'!$C$1:$R$65536,16,FALSE))</f>
        <v>0</v>
      </c>
      <c r="S236" s="13">
        <f>VLOOKUP(B236,'[1]BuySell Data'!$A:$E,5,FALSE)</f>
        <v>3.0000000000000001E-3</v>
      </c>
      <c r="T236" s="30" t="str">
        <f>VLOOKUP(B236,'[1]Investment Managers'!$A:$B,2,FALSE)</f>
        <v>MLC Investments Limited</v>
      </c>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row>
    <row r="237" spans="1:244" s="37" customFormat="1" x14ac:dyDescent="0.25">
      <c r="A237" s="180" t="s">
        <v>1451</v>
      </c>
      <c r="B237" s="52" t="s">
        <v>89</v>
      </c>
      <c r="C237" s="52" t="s">
        <v>874</v>
      </c>
      <c r="D237" s="50">
        <f>VLOOKUP(B237,'[1]ICR Data'!$A:$E,5,FALSE)</f>
        <v>8.0000000000000002E-3</v>
      </c>
      <c r="E237" s="179">
        <f>IF(VLOOKUP($B237,'[2]AA Comparison'!$C$1:$R$65536,3)="","",VLOOKUP($B237,'[2]AA Comparison'!$C$1:$R$65536,3,FALSE))</f>
        <v>0</v>
      </c>
      <c r="F237" s="179">
        <f>IF(VLOOKUP($B237,'[2]AA Comparison'!$C$1:$R$65536,10)="","",VLOOKUP($B237,'[2]AA Comparison'!$C$1:$R$65536,10,FALSE))</f>
        <v>0.1</v>
      </c>
      <c r="G237" s="179">
        <f>IF(VLOOKUP($B237,'[2]AA Comparison'!$C$1:$R$65536,4)="","",VLOOKUP($B237,'[2]AA Comparison'!$C$1:$R$65536,4,FALSE))</f>
        <v>0</v>
      </c>
      <c r="H237" s="179">
        <f>IF(VLOOKUP($B237,'[2]AA Comparison'!$C$1:$R$65536,11)="","",VLOOKUP($B237,'[2]AA Comparison'!$C$1:$R$65536,11,FALSE))</f>
        <v>0</v>
      </c>
      <c r="I237" s="179">
        <f>IF(VLOOKUP($B237,'[2]AA Comparison'!$C$1:$R$65536,5)="","",VLOOKUP($B237,'[2]AA Comparison'!$C$1:$R$65536,5,FALSE))</f>
        <v>0</v>
      </c>
      <c r="J237" s="179">
        <f>IF(VLOOKUP($B237,'[2]AA Comparison'!$C$1:$R$65536,12)="","",VLOOKUP($B237,'[2]AA Comparison'!$C$1:$R$65536,12,FALSE))</f>
        <v>0</v>
      </c>
      <c r="K237" s="49">
        <f>IF(VLOOKUP($B237,'[2]AA Comparison'!$C$1:$R$65536,6)="","",VLOOKUP($B237,'[2]AA Comparison'!$C$1:$R$65536,6,FALSE))</f>
        <v>0.9</v>
      </c>
      <c r="L237" s="49">
        <f>IF(VLOOKUP($B237,'[2]AA Comparison'!$C$1:$R$65536,13)="","",VLOOKUP($B237,'[2]AA Comparison'!$C$1:$R$65536,13,FALSE))</f>
        <v>1</v>
      </c>
      <c r="M237" s="49">
        <f>IF(VLOOKUP($B237,'[2]AA Comparison'!$C$1:$R$65536,7)="","",VLOOKUP($B237,'[2]AA Comparison'!$C$1:$R$65536,7,FALSE))</f>
        <v>0</v>
      </c>
      <c r="N237" s="49">
        <f>IF(VLOOKUP($B237,'[2]AA Comparison'!$C$1:$R$65536,14)="","",VLOOKUP($B237,'[2]AA Comparison'!$C$1:$R$65536,14,FALSE))</f>
        <v>0</v>
      </c>
      <c r="O237" s="49">
        <f>IF(VLOOKUP($B237,'[2]AA Comparison'!$C$1:$R$65536,8)="","",VLOOKUP($B237,'[2]AA Comparison'!$C$1:$R$65536,8,FALSE))</f>
        <v>0</v>
      </c>
      <c r="P237" s="49">
        <f>IF(VLOOKUP($B237,'[2]AA Comparison'!$C$1:$R$65536,15)="","",VLOOKUP($B237,'[2]AA Comparison'!$C$1:$R$65536,15,FALSE))</f>
        <v>0</v>
      </c>
      <c r="Q237" s="49">
        <f>IF(VLOOKUP($B237,'[2]AA Comparison'!$C$1:$R$65536,9)="","",VLOOKUP($B237,'[2]AA Comparison'!$C$1:$R$65536,9,FALSE))</f>
        <v>0</v>
      </c>
      <c r="R237" s="49">
        <f>IF(VLOOKUP($B237,'[2]AA Comparison'!$C$1:$R$65536,16)="","",VLOOKUP($B237,'[2]AA Comparison'!$C$1:$R$65536,16,FALSE))</f>
        <v>0</v>
      </c>
      <c r="S237" s="13">
        <f>VLOOKUP(B237,'[1]BuySell Data'!$A:$E,5,FALSE)</f>
        <v>4.0000000000000001E-3</v>
      </c>
      <c r="T237" s="30" t="str">
        <f>VLOOKUP(B237,'[1]Investment Managers'!$A:$B,2,FALSE)</f>
        <v>Nikko AM Limited</v>
      </c>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row>
    <row r="238" spans="1:244" s="16" customFormat="1" x14ac:dyDescent="0.25">
      <c r="A238" s="180" t="s">
        <v>313</v>
      </c>
      <c r="B238" s="50" t="s">
        <v>293</v>
      </c>
      <c r="C238" s="52" t="s">
        <v>874</v>
      </c>
      <c r="D238" s="50">
        <f>VLOOKUP(B238,'[1]ICR Data'!$A:$E,5,FALSE)</f>
        <v>9.4999999999999998E-3</v>
      </c>
      <c r="E238" s="179">
        <f>IF(VLOOKUP($B238,'[2]AA Comparison'!$C$1:$R$65536,3)="","",VLOOKUP($B238,'[2]AA Comparison'!$C$1:$R$65536,3,FALSE))</f>
        <v>0</v>
      </c>
      <c r="F238" s="179">
        <f>IF(VLOOKUP($B238,'[2]AA Comparison'!$C$1:$R$65536,10)="","",VLOOKUP($B238,'[2]AA Comparison'!$C$1:$R$65536,10,FALSE))</f>
        <v>0.05</v>
      </c>
      <c r="G238" s="179">
        <f>IF(VLOOKUP($B238,'[2]AA Comparison'!$C$1:$R$65536,4)="","",VLOOKUP($B238,'[2]AA Comparison'!$C$1:$R$65536,4,FALSE))</f>
        <v>0</v>
      </c>
      <c r="H238" s="179">
        <f>IF(VLOOKUP($B238,'[2]AA Comparison'!$C$1:$R$65536,11)="","",VLOOKUP($B238,'[2]AA Comparison'!$C$1:$R$65536,11,FALSE))</f>
        <v>0</v>
      </c>
      <c r="I238" s="179">
        <f>IF(VLOOKUP($B238,'[2]AA Comparison'!$C$1:$R$65536,5)="","",VLOOKUP($B238,'[2]AA Comparison'!$C$1:$R$65536,5,FALSE))</f>
        <v>0</v>
      </c>
      <c r="J238" s="179">
        <f>IF(VLOOKUP($B238,'[2]AA Comparison'!$C$1:$R$65536,12)="","",VLOOKUP($B238,'[2]AA Comparison'!$C$1:$R$65536,12,FALSE))</f>
        <v>0</v>
      </c>
      <c r="K238" s="49">
        <f>IF(VLOOKUP($B238,'[2]AA Comparison'!$C$1:$R$65536,6)="","",VLOOKUP($B238,'[2]AA Comparison'!$C$1:$R$65536,6,FALSE))</f>
        <v>0.95</v>
      </c>
      <c r="L238" s="49">
        <f>IF(VLOOKUP($B238,'[2]AA Comparison'!$C$1:$R$65536,13)="","",VLOOKUP($B238,'[2]AA Comparison'!$C$1:$R$65536,13,FALSE))</f>
        <v>1</v>
      </c>
      <c r="M238" s="49">
        <f>IF(VLOOKUP($B238,'[2]AA Comparison'!$C$1:$R$65536,7)="","",VLOOKUP($B238,'[2]AA Comparison'!$C$1:$R$65536,7,FALSE))</f>
        <v>0</v>
      </c>
      <c r="N238" s="49">
        <f>IF(VLOOKUP($B238,'[2]AA Comparison'!$C$1:$R$65536,14)="","",VLOOKUP($B238,'[2]AA Comparison'!$C$1:$R$65536,14,FALSE))</f>
        <v>0</v>
      </c>
      <c r="O238" s="49">
        <f>IF(VLOOKUP($B238,'[2]AA Comparison'!$C$1:$R$65536,8)="","",VLOOKUP($B238,'[2]AA Comparison'!$C$1:$R$65536,8,FALSE))</f>
        <v>0</v>
      </c>
      <c r="P238" s="49">
        <f>IF(VLOOKUP($B238,'[2]AA Comparison'!$C$1:$R$65536,15)="","",VLOOKUP($B238,'[2]AA Comparison'!$C$1:$R$65536,15,FALSE))</f>
        <v>0</v>
      </c>
      <c r="Q238" s="49">
        <f>IF(VLOOKUP($B238,'[2]AA Comparison'!$C$1:$R$65536,9)="","",VLOOKUP($B238,'[2]AA Comparison'!$C$1:$R$65536,9,FALSE))</f>
        <v>0</v>
      </c>
      <c r="R238" s="49">
        <f>IF(VLOOKUP($B238,'[2]AA Comparison'!$C$1:$R$65536,16)="","",VLOOKUP($B238,'[2]AA Comparison'!$C$1:$R$65536,16,FALSE))</f>
        <v>0</v>
      </c>
      <c r="S238" s="13">
        <f>VLOOKUP(B238,'[1]BuySell Data'!$A:$E,5,FALSE)</f>
        <v>2E-3</v>
      </c>
      <c r="T238" s="30" t="str">
        <f>VLOOKUP(B238,'[1]Investment Managers'!$A:$B,2,FALSE)</f>
        <v>Alphinity Investment Management Pty Ltd</v>
      </c>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row>
    <row r="239" spans="1:244" s="37" customFormat="1" x14ac:dyDescent="0.25">
      <c r="A239" s="180" t="s">
        <v>251</v>
      </c>
      <c r="B239" s="39" t="s">
        <v>40</v>
      </c>
      <c r="C239" s="52" t="s">
        <v>874</v>
      </c>
      <c r="D239" s="50">
        <f>VLOOKUP(B239,'[1]ICR Data'!$A:$E,5,FALSE)</f>
        <v>9.0000000000000011E-3</v>
      </c>
      <c r="E239" s="179">
        <f>IF(VLOOKUP($B239,'[2]AA Comparison'!$C$1:$R$65536,3)="","",VLOOKUP($B239,'[2]AA Comparison'!$C$1:$R$65536,3,FALSE))</f>
        <v>0</v>
      </c>
      <c r="F239" s="179">
        <f>IF(VLOOKUP($B239,'[2]AA Comparison'!$C$1:$R$65536,10)="","",VLOOKUP($B239,'[2]AA Comparison'!$C$1:$R$65536,10,FALSE))</f>
        <v>0.05</v>
      </c>
      <c r="G239" s="179">
        <f>IF(VLOOKUP($B239,'[2]AA Comparison'!$C$1:$R$65536,4)="","",VLOOKUP($B239,'[2]AA Comparison'!$C$1:$R$65536,4,FALSE))</f>
        <v>0</v>
      </c>
      <c r="H239" s="179">
        <f>IF(VLOOKUP($B239,'[2]AA Comparison'!$C$1:$R$65536,11)="","",VLOOKUP($B239,'[2]AA Comparison'!$C$1:$R$65536,11,FALSE))</f>
        <v>0</v>
      </c>
      <c r="I239" s="179">
        <f>IF(VLOOKUP($B239,'[2]AA Comparison'!$C$1:$R$65536,5)="","",VLOOKUP($B239,'[2]AA Comparison'!$C$1:$R$65536,5,FALSE))</f>
        <v>0</v>
      </c>
      <c r="J239" s="179">
        <f>IF(VLOOKUP($B239,'[2]AA Comparison'!$C$1:$R$65536,12)="","",VLOOKUP($B239,'[2]AA Comparison'!$C$1:$R$65536,12,FALSE))</f>
        <v>0</v>
      </c>
      <c r="K239" s="49">
        <f>IF(VLOOKUP($B239,'[2]AA Comparison'!$C$1:$R$65536,6)="","",VLOOKUP($B239,'[2]AA Comparison'!$C$1:$R$65536,6,FALSE))</f>
        <v>0.95</v>
      </c>
      <c r="L239" s="49">
        <f>IF(VLOOKUP($B239,'[2]AA Comparison'!$C$1:$R$65536,13)="","",VLOOKUP($B239,'[2]AA Comparison'!$C$1:$R$65536,13,FALSE))</f>
        <v>1</v>
      </c>
      <c r="M239" s="49">
        <f>IF(VLOOKUP($B239,'[2]AA Comparison'!$C$1:$R$65536,7)="","",VLOOKUP($B239,'[2]AA Comparison'!$C$1:$R$65536,7,FALSE))</f>
        <v>0</v>
      </c>
      <c r="N239" s="49">
        <f>IF(VLOOKUP($B239,'[2]AA Comparison'!$C$1:$R$65536,14)="","",VLOOKUP($B239,'[2]AA Comparison'!$C$1:$R$65536,14,FALSE))</f>
        <v>0</v>
      </c>
      <c r="O239" s="49">
        <f>IF(VLOOKUP($B239,'[2]AA Comparison'!$C$1:$R$65536,8)="","",VLOOKUP($B239,'[2]AA Comparison'!$C$1:$R$65536,8,FALSE))</f>
        <v>0</v>
      </c>
      <c r="P239" s="49">
        <f>IF(VLOOKUP($B239,'[2]AA Comparison'!$C$1:$R$65536,15)="","",VLOOKUP($B239,'[2]AA Comparison'!$C$1:$R$65536,15,FALSE))</f>
        <v>0.06</v>
      </c>
      <c r="Q239" s="49">
        <f>IF(VLOOKUP($B239,'[2]AA Comparison'!$C$1:$R$65536,9)="","",VLOOKUP($B239,'[2]AA Comparison'!$C$1:$R$65536,9,FALSE))</f>
        <v>0</v>
      </c>
      <c r="R239" s="49">
        <f>IF(VLOOKUP($B239,'[2]AA Comparison'!$C$1:$R$65536,16)="","",VLOOKUP($B239,'[2]AA Comparison'!$C$1:$R$65536,16,FALSE))</f>
        <v>0</v>
      </c>
      <c r="S239" s="13">
        <f>VLOOKUP(B239,'[1]BuySell Data'!$A:$E,5,FALSE)</f>
        <v>2E-3</v>
      </c>
      <c r="T239" s="30" t="str">
        <f>VLOOKUP(B239,'[1]Investment Managers'!$A:$B,2,FALSE)</f>
        <v>Yarra Capital Management</v>
      </c>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c r="FW239" s="15"/>
      <c r="FX239" s="15"/>
      <c r="FY239" s="15"/>
      <c r="FZ239" s="15"/>
      <c r="GA239" s="15"/>
      <c r="GB239" s="15"/>
      <c r="GC239" s="15"/>
      <c r="GD239" s="15"/>
      <c r="GE239" s="15"/>
      <c r="GF239" s="15"/>
      <c r="GG239" s="15"/>
      <c r="GH239" s="15"/>
      <c r="GI239" s="15"/>
      <c r="GJ239" s="15"/>
      <c r="GK239" s="15"/>
      <c r="GL239" s="15"/>
      <c r="GM239" s="15"/>
      <c r="GN239" s="15"/>
      <c r="GO239" s="15"/>
      <c r="GP239" s="15"/>
      <c r="GQ239" s="15"/>
      <c r="GR239" s="15"/>
      <c r="GS239" s="15"/>
      <c r="GT239" s="15"/>
      <c r="GU239" s="15"/>
      <c r="GV239" s="15"/>
      <c r="GW239" s="15"/>
      <c r="GX239" s="15"/>
      <c r="GY239" s="15"/>
      <c r="GZ239" s="15"/>
      <c r="HA239" s="15"/>
      <c r="HB239" s="15"/>
      <c r="HC239" s="15"/>
      <c r="HD239" s="15"/>
      <c r="HE239" s="15"/>
      <c r="HF239" s="15"/>
      <c r="HG239" s="15"/>
      <c r="HH239" s="15"/>
      <c r="HI239" s="15"/>
      <c r="HJ239" s="15"/>
      <c r="HK239" s="15"/>
      <c r="HL239" s="15"/>
      <c r="HM239" s="15"/>
      <c r="HN239" s="15"/>
      <c r="HO239" s="15"/>
      <c r="HP239" s="15"/>
      <c r="HQ239" s="15"/>
      <c r="HR239" s="15"/>
      <c r="HS239" s="15"/>
      <c r="HT239" s="15"/>
      <c r="HU239" s="15"/>
      <c r="HV239" s="15"/>
      <c r="HW239" s="15"/>
      <c r="HX239" s="15"/>
      <c r="HY239" s="15"/>
      <c r="HZ239" s="15"/>
      <c r="IA239" s="15"/>
      <c r="IB239" s="15"/>
      <c r="IC239" s="15"/>
      <c r="ID239" s="15"/>
      <c r="IE239" s="15"/>
      <c r="IF239" s="15"/>
      <c r="IG239" s="15"/>
      <c r="IH239" s="15"/>
      <c r="II239" s="15"/>
      <c r="IJ239" s="15"/>
    </row>
    <row r="240" spans="1:244" s="37" customFormat="1" x14ac:dyDescent="0.25">
      <c r="A240" s="118" t="s">
        <v>284</v>
      </c>
      <c r="B240" s="50" t="s">
        <v>285</v>
      </c>
      <c r="C240" s="52" t="s">
        <v>874</v>
      </c>
      <c r="D240" s="50">
        <f>VLOOKUP(B240,'[1]ICR Data'!$A:$E,5,FALSE)</f>
        <v>7.3000000000000001E-3</v>
      </c>
      <c r="E240" s="179">
        <f>IF(VLOOKUP($B240,'[2]AA Comparison'!$C$1:$R$65536,3)="","",VLOOKUP($B240,'[2]AA Comparison'!$C$1:$R$65536,3,FALSE))</f>
        <v>0</v>
      </c>
      <c r="F240" s="179">
        <f>IF(VLOOKUP($B240,'[2]AA Comparison'!$C$1:$R$65536,10)="","",VLOOKUP($B240,'[2]AA Comparison'!$C$1:$R$65536,10,FALSE))</f>
        <v>0.1</v>
      </c>
      <c r="G240" s="179">
        <f>IF(VLOOKUP($B240,'[2]AA Comparison'!$C$1:$R$65536,4)="","",VLOOKUP($B240,'[2]AA Comparison'!$C$1:$R$65536,4,FALSE))</f>
        <v>0</v>
      </c>
      <c r="H240" s="179">
        <f>IF(VLOOKUP($B240,'[2]AA Comparison'!$C$1:$R$65536,11)="","",VLOOKUP($B240,'[2]AA Comparison'!$C$1:$R$65536,11,FALSE))</f>
        <v>0</v>
      </c>
      <c r="I240" s="179">
        <f>IF(VLOOKUP($B240,'[2]AA Comparison'!$C$1:$R$65536,5)="","",VLOOKUP($B240,'[2]AA Comparison'!$C$1:$R$65536,5,FALSE))</f>
        <v>0</v>
      </c>
      <c r="J240" s="179">
        <f>IF(VLOOKUP($B240,'[2]AA Comparison'!$C$1:$R$65536,12)="","",VLOOKUP($B240,'[2]AA Comparison'!$C$1:$R$65536,12,FALSE))</f>
        <v>0</v>
      </c>
      <c r="K240" s="49">
        <f>IF(VLOOKUP($B240,'[2]AA Comparison'!$C$1:$R$65536,6)="","",VLOOKUP($B240,'[2]AA Comparison'!$C$1:$R$65536,6,FALSE))</f>
        <v>0.9</v>
      </c>
      <c r="L240" s="49">
        <f>IF(VLOOKUP($B240,'[2]AA Comparison'!$C$1:$R$65536,13)="","",VLOOKUP($B240,'[2]AA Comparison'!$C$1:$R$65536,13,FALSE))</f>
        <v>1</v>
      </c>
      <c r="M240" s="49">
        <f>IF(VLOOKUP($B240,'[2]AA Comparison'!$C$1:$R$65536,7)="","",VLOOKUP($B240,'[2]AA Comparison'!$C$1:$R$65536,7,FALSE))</f>
        <v>0</v>
      </c>
      <c r="N240" s="49">
        <f>IF(VLOOKUP($B240,'[2]AA Comparison'!$C$1:$R$65536,14)="","",VLOOKUP($B240,'[2]AA Comparison'!$C$1:$R$65536,14,FALSE))</f>
        <v>0</v>
      </c>
      <c r="O240" s="49">
        <f>IF(VLOOKUP($B240,'[2]AA Comparison'!$C$1:$R$65536,8)="","",VLOOKUP($B240,'[2]AA Comparison'!$C$1:$R$65536,8,FALSE))</f>
        <v>0</v>
      </c>
      <c r="P240" s="49">
        <f>IF(VLOOKUP($B240,'[2]AA Comparison'!$C$1:$R$65536,15)="","",VLOOKUP($B240,'[2]AA Comparison'!$C$1:$R$65536,15,FALSE))</f>
        <v>0</v>
      </c>
      <c r="Q240" s="49">
        <f>IF(VLOOKUP($B240,'[2]AA Comparison'!$C$1:$R$65536,9)="","",VLOOKUP($B240,'[2]AA Comparison'!$C$1:$R$65536,9,FALSE))</f>
        <v>0</v>
      </c>
      <c r="R240" s="49">
        <f>IF(VLOOKUP($B240,'[2]AA Comparison'!$C$1:$R$65536,16)="","",VLOOKUP($B240,'[2]AA Comparison'!$C$1:$R$65536,16,FALSE))</f>
        <v>0</v>
      </c>
      <c r="S240" s="13">
        <f>VLOOKUP(B240,'[1]BuySell Data'!$A:$E,5,FALSE)</f>
        <v>1.6000000000000001E-3</v>
      </c>
      <c r="T240" s="30" t="str">
        <f>VLOOKUP(B240,'[1]Investment Managers'!$A:$B,2,FALSE)</f>
        <v>Optimix Investment Management Limited</v>
      </c>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row>
    <row r="241" spans="1:244" s="37" customFormat="1" x14ac:dyDescent="0.25">
      <c r="A241" s="118" t="s">
        <v>1027</v>
      </c>
      <c r="B241" s="50" t="s">
        <v>7</v>
      </c>
      <c r="C241" s="52" t="s">
        <v>874</v>
      </c>
      <c r="D241" s="50">
        <f>VLOOKUP(B241,'[1]ICR Data'!$A:$E,5,FALSE)</f>
        <v>7.9000000000000008E-3</v>
      </c>
      <c r="E241" s="179">
        <f>IF(VLOOKUP($B241,'[2]AA Comparison'!$C$1:$R$65536,3)="","",VLOOKUP($B241,'[2]AA Comparison'!$C$1:$R$65536,3,FALSE))</f>
        <v>0</v>
      </c>
      <c r="F241" s="179">
        <f>IF(VLOOKUP($B241,'[2]AA Comparison'!$C$1:$R$65536,10)="","",VLOOKUP($B241,'[2]AA Comparison'!$C$1:$R$65536,10,FALSE))</f>
        <v>0.2</v>
      </c>
      <c r="G241" s="179">
        <f>IF(VLOOKUP($B241,'[2]AA Comparison'!$C$1:$R$65536,4)="","",VLOOKUP($B241,'[2]AA Comparison'!$C$1:$R$65536,4,FALSE))</f>
        <v>0</v>
      </c>
      <c r="H241" s="179">
        <f>IF(VLOOKUP($B241,'[2]AA Comparison'!$C$1:$R$65536,11)="","",VLOOKUP($B241,'[2]AA Comparison'!$C$1:$R$65536,11,FALSE))</f>
        <v>0</v>
      </c>
      <c r="I241" s="179">
        <f>IF(VLOOKUP($B241,'[2]AA Comparison'!$C$1:$R$65536,5)="","",VLOOKUP($B241,'[2]AA Comparison'!$C$1:$R$65536,5,FALSE))</f>
        <v>0</v>
      </c>
      <c r="J241" s="179">
        <f>IF(VLOOKUP($B241,'[2]AA Comparison'!$C$1:$R$65536,12)="","",VLOOKUP($B241,'[2]AA Comparison'!$C$1:$R$65536,12,FALSE))</f>
        <v>0</v>
      </c>
      <c r="K241" s="49">
        <f>IF(VLOOKUP($B241,'[2]AA Comparison'!$C$1:$R$65536,6)="","",VLOOKUP($B241,'[2]AA Comparison'!$C$1:$R$65536,6,FALSE))</f>
        <v>0.8</v>
      </c>
      <c r="L241" s="49">
        <f>IF(VLOOKUP($B241,'[2]AA Comparison'!$C$1:$R$65536,13)="","",VLOOKUP($B241,'[2]AA Comparison'!$C$1:$R$65536,13,FALSE))</f>
        <v>1</v>
      </c>
      <c r="M241" s="49">
        <f>IF(VLOOKUP($B241,'[2]AA Comparison'!$C$1:$R$65536,7)="","",VLOOKUP($B241,'[2]AA Comparison'!$C$1:$R$65536,7,FALSE))</f>
        <v>0</v>
      </c>
      <c r="N241" s="49">
        <f>IF(VLOOKUP($B241,'[2]AA Comparison'!$C$1:$R$65536,14)="","",VLOOKUP($B241,'[2]AA Comparison'!$C$1:$R$65536,14,FALSE))</f>
        <v>0</v>
      </c>
      <c r="O241" s="49">
        <f>IF(VLOOKUP($B241,'[2]AA Comparison'!$C$1:$R$65536,8)="","",VLOOKUP($B241,'[2]AA Comparison'!$C$1:$R$65536,8,FALSE))</f>
        <v>0</v>
      </c>
      <c r="P241" s="49">
        <f>IF(VLOOKUP($B241,'[2]AA Comparison'!$C$1:$R$65536,15)="","",VLOOKUP($B241,'[2]AA Comparison'!$C$1:$R$65536,15,FALSE))</f>
        <v>0</v>
      </c>
      <c r="Q241" s="49">
        <f>IF(VLOOKUP($B241,'[2]AA Comparison'!$C$1:$R$65536,9)="","",VLOOKUP($B241,'[2]AA Comparison'!$C$1:$R$65536,9,FALSE))</f>
        <v>0</v>
      </c>
      <c r="R241" s="49">
        <f>IF(VLOOKUP($B241,'[2]AA Comparison'!$C$1:$R$65536,16)="","",VLOOKUP($B241,'[2]AA Comparison'!$C$1:$R$65536,16,FALSE))</f>
        <v>0</v>
      </c>
      <c r="S241" s="13">
        <f>VLOOKUP(B241,'[1]BuySell Data'!$A:$E,5,FALSE)</f>
        <v>5.0000000000000001E-3</v>
      </c>
      <c r="T241" s="30" t="str">
        <f>VLOOKUP(B241,'[1]Investment Managers'!$A:$B,2,FALSE)</f>
        <v>Pendal Group Ltd</v>
      </c>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row>
    <row r="242" spans="1:244" s="37" customFormat="1" x14ac:dyDescent="0.25">
      <c r="A242" s="118" t="s">
        <v>1028</v>
      </c>
      <c r="B242" s="39" t="s">
        <v>34</v>
      </c>
      <c r="C242" s="52" t="s">
        <v>874</v>
      </c>
      <c r="D242" s="50">
        <f>VLOOKUP(B242,'[1]ICR Data'!$A:$E,5,FALSE)</f>
        <v>7.9000000000000008E-3</v>
      </c>
      <c r="E242" s="179">
        <f>IF(VLOOKUP($B242,'[2]AA Comparison'!$C$1:$R$65536,3)="","",VLOOKUP($B242,'[2]AA Comparison'!$C$1:$R$65536,3,FALSE))</f>
        <v>0</v>
      </c>
      <c r="F242" s="179">
        <f>IF(VLOOKUP($B242,'[2]AA Comparison'!$C$1:$R$65536,10)="","",VLOOKUP($B242,'[2]AA Comparison'!$C$1:$R$65536,10,FALSE))</f>
        <v>0.2</v>
      </c>
      <c r="G242" s="179">
        <f>IF(VLOOKUP($B242,'[2]AA Comparison'!$C$1:$R$65536,4)="","",VLOOKUP($B242,'[2]AA Comparison'!$C$1:$R$65536,4,FALSE))</f>
        <v>0</v>
      </c>
      <c r="H242" s="179">
        <f>IF(VLOOKUP($B242,'[2]AA Comparison'!$C$1:$R$65536,11)="","",VLOOKUP($B242,'[2]AA Comparison'!$C$1:$R$65536,11,FALSE))</f>
        <v>0</v>
      </c>
      <c r="I242" s="179">
        <f>IF(VLOOKUP($B242,'[2]AA Comparison'!$C$1:$R$65536,5)="","",VLOOKUP($B242,'[2]AA Comparison'!$C$1:$R$65536,5,FALSE))</f>
        <v>0</v>
      </c>
      <c r="J242" s="179">
        <f>IF(VLOOKUP($B242,'[2]AA Comparison'!$C$1:$R$65536,12)="","",VLOOKUP($B242,'[2]AA Comparison'!$C$1:$R$65536,12,FALSE))</f>
        <v>0</v>
      </c>
      <c r="K242" s="49">
        <f>IF(VLOOKUP($B242,'[2]AA Comparison'!$C$1:$R$65536,6)="","",VLOOKUP($B242,'[2]AA Comparison'!$C$1:$R$65536,6,FALSE))</f>
        <v>0.8</v>
      </c>
      <c r="L242" s="49">
        <f>IF(VLOOKUP($B242,'[2]AA Comparison'!$C$1:$R$65536,13)="","",VLOOKUP($B242,'[2]AA Comparison'!$C$1:$R$65536,13,FALSE))</f>
        <v>1</v>
      </c>
      <c r="M242" s="49">
        <f>IF(VLOOKUP($B242,'[2]AA Comparison'!$C$1:$R$65536,7)="","",VLOOKUP($B242,'[2]AA Comparison'!$C$1:$R$65536,7,FALSE))</f>
        <v>0</v>
      </c>
      <c r="N242" s="49">
        <f>IF(VLOOKUP($B242,'[2]AA Comparison'!$C$1:$R$65536,14)="","",VLOOKUP($B242,'[2]AA Comparison'!$C$1:$R$65536,14,FALSE))</f>
        <v>0</v>
      </c>
      <c r="O242" s="49">
        <f>IF(VLOOKUP($B242,'[2]AA Comparison'!$C$1:$R$65536,8)="","",VLOOKUP($B242,'[2]AA Comparison'!$C$1:$R$65536,8,FALSE))</f>
        <v>0</v>
      </c>
      <c r="P242" s="49">
        <f>IF(VLOOKUP($B242,'[2]AA Comparison'!$C$1:$R$65536,15)="","",VLOOKUP($B242,'[2]AA Comparison'!$C$1:$R$65536,15,FALSE))</f>
        <v>0</v>
      </c>
      <c r="Q242" s="49">
        <f>IF(VLOOKUP($B242,'[2]AA Comparison'!$C$1:$R$65536,9)="","",VLOOKUP($B242,'[2]AA Comparison'!$C$1:$R$65536,9,FALSE))</f>
        <v>0</v>
      </c>
      <c r="R242" s="49">
        <f>IF(VLOOKUP($B242,'[2]AA Comparison'!$C$1:$R$65536,16)="","",VLOOKUP($B242,'[2]AA Comparison'!$C$1:$R$65536,16,FALSE))</f>
        <v>0</v>
      </c>
      <c r="S242" s="13">
        <f>VLOOKUP(B242,'[1]BuySell Data'!$A:$E,5,FALSE)</f>
        <v>5.0000000000000001E-3</v>
      </c>
      <c r="T242" s="30" t="str">
        <f>VLOOKUP(B242,'[1]Investment Managers'!$A:$B,2,FALSE)</f>
        <v>Pendal Group Ltd</v>
      </c>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row>
    <row r="243" spans="1:244" s="37" customFormat="1" x14ac:dyDescent="0.25">
      <c r="A243" s="118" t="s">
        <v>162</v>
      </c>
      <c r="B243" s="39" t="s">
        <v>57</v>
      </c>
      <c r="C243" s="52" t="s">
        <v>874</v>
      </c>
      <c r="D243" s="50">
        <f>VLOOKUP(B243,'[1]ICR Data'!$A:$E,5,FALSE)</f>
        <v>9.7999999999999997E-3</v>
      </c>
      <c r="E243" s="179">
        <f>IF(VLOOKUP($B243,'[2]AA Comparison'!$C$1:$R$65536,3)="","",VLOOKUP($B243,'[2]AA Comparison'!$C$1:$R$65536,3,FALSE))</f>
        <v>0</v>
      </c>
      <c r="F243" s="179">
        <f>IF(VLOOKUP($B243,'[2]AA Comparison'!$C$1:$R$65536,10)="","",VLOOKUP($B243,'[2]AA Comparison'!$C$1:$R$65536,10,FALSE))</f>
        <v>0.1</v>
      </c>
      <c r="G243" s="179">
        <f>IF(VLOOKUP($B243,'[2]AA Comparison'!$C$1:$R$65536,4)="","",VLOOKUP($B243,'[2]AA Comparison'!$C$1:$R$65536,4,FALSE))</f>
        <v>0</v>
      </c>
      <c r="H243" s="179">
        <f>IF(VLOOKUP($B243,'[2]AA Comparison'!$C$1:$R$65536,11)="","",VLOOKUP($B243,'[2]AA Comparison'!$C$1:$R$65536,11,FALSE))</f>
        <v>0</v>
      </c>
      <c r="I243" s="179">
        <f>IF(VLOOKUP($B243,'[2]AA Comparison'!$C$1:$R$65536,5)="","",VLOOKUP($B243,'[2]AA Comparison'!$C$1:$R$65536,5,FALSE))</f>
        <v>0</v>
      </c>
      <c r="J243" s="179">
        <f>IF(VLOOKUP($B243,'[2]AA Comparison'!$C$1:$R$65536,12)="","",VLOOKUP($B243,'[2]AA Comparison'!$C$1:$R$65536,12,FALSE))</f>
        <v>0</v>
      </c>
      <c r="K243" s="49">
        <f>IF(VLOOKUP($B243,'[2]AA Comparison'!$C$1:$R$65536,6)="","",VLOOKUP($B243,'[2]AA Comparison'!$C$1:$R$65536,6,FALSE))</f>
        <v>0.9</v>
      </c>
      <c r="L243" s="49">
        <f>IF(VLOOKUP($B243,'[2]AA Comparison'!$C$1:$R$65536,13)="","",VLOOKUP($B243,'[2]AA Comparison'!$C$1:$R$65536,13,FALSE))</f>
        <v>1</v>
      </c>
      <c r="M243" s="49">
        <f>IF(VLOOKUP($B243,'[2]AA Comparison'!$C$1:$R$65536,7)="","",VLOOKUP($B243,'[2]AA Comparison'!$C$1:$R$65536,7,FALSE))</f>
        <v>0</v>
      </c>
      <c r="N243" s="49">
        <f>IF(VLOOKUP($B243,'[2]AA Comparison'!$C$1:$R$65536,14)="","",VLOOKUP($B243,'[2]AA Comparison'!$C$1:$R$65536,14,FALSE))</f>
        <v>0</v>
      </c>
      <c r="O243" s="49">
        <f>IF(VLOOKUP($B243,'[2]AA Comparison'!$C$1:$R$65536,8)="","",VLOOKUP($B243,'[2]AA Comparison'!$C$1:$R$65536,8,FALSE))</f>
        <v>0</v>
      </c>
      <c r="P243" s="49">
        <f>IF(VLOOKUP($B243,'[2]AA Comparison'!$C$1:$R$65536,15)="","",VLOOKUP($B243,'[2]AA Comparison'!$C$1:$R$65536,15,FALSE))</f>
        <v>0</v>
      </c>
      <c r="Q243" s="49">
        <f>IF(VLOOKUP($B243,'[2]AA Comparison'!$C$1:$R$65536,9)="","",VLOOKUP($B243,'[2]AA Comparison'!$C$1:$R$65536,9,FALSE))</f>
        <v>0</v>
      </c>
      <c r="R243" s="49">
        <f>IF(VLOOKUP($B243,'[2]AA Comparison'!$C$1:$R$65536,16)="","",VLOOKUP($B243,'[2]AA Comparison'!$C$1:$R$65536,16,FALSE))</f>
        <v>0</v>
      </c>
      <c r="S243" s="13">
        <f>VLOOKUP(B243,'[1]BuySell Data'!$A:$E,5,FALSE)</f>
        <v>3.0000000000000001E-3</v>
      </c>
      <c r="T243" s="30" t="str">
        <f>VLOOKUP(B243,'[1]Investment Managers'!$A:$B,2,FALSE)</f>
        <v>Perennial Value Management Limited</v>
      </c>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row>
    <row r="244" spans="1:244" s="37" customFormat="1" x14ac:dyDescent="0.25">
      <c r="A244" s="180" t="s">
        <v>319</v>
      </c>
      <c r="B244" s="39" t="s">
        <v>86</v>
      </c>
      <c r="C244" s="52" t="s">
        <v>874</v>
      </c>
      <c r="D244" s="50">
        <f>VLOOKUP(B244,'[1]ICR Data'!$A:$E,5,FALSE)</f>
        <v>1.1599999999999999E-2</v>
      </c>
      <c r="E244" s="179">
        <f>IF(VLOOKUP($B244,'[2]AA Comparison'!$C$1:$R$65536,3)="","",VLOOKUP($B244,'[2]AA Comparison'!$C$1:$R$65536,3,FALSE))</f>
        <v>0</v>
      </c>
      <c r="F244" s="179">
        <f>IF(VLOOKUP($B244,'[2]AA Comparison'!$C$1:$R$65536,10)="","",VLOOKUP($B244,'[2]AA Comparison'!$C$1:$R$65536,10,FALSE))</f>
        <v>0.1</v>
      </c>
      <c r="G244" s="179">
        <f>IF(VLOOKUP($B244,'[2]AA Comparison'!$C$1:$R$65536,4)="","",VLOOKUP($B244,'[2]AA Comparison'!$C$1:$R$65536,4,FALSE))</f>
        <v>0</v>
      </c>
      <c r="H244" s="179">
        <f>IF(VLOOKUP($B244,'[2]AA Comparison'!$C$1:$R$65536,11)="","",VLOOKUP($B244,'[2]AA Comparison'!$C$1:$R$65536,11,FALSE))</f>
        <v>0</v>
      </c>
      <c r="I244" s="179">
        <f>IF(VLOOKUP($B244,'[2]AA Comparison'!$C$1:$R$65536,5)="","",VLOOKUP($B244,'[2]AA Comparison'!$C$1:$R$65536,5,FALSE))</f>
        <v>0</v>
      </c>
      <c r="J244" s="179">
        <f>IF(VLOOKUP($B244,'[2]AA Comparison'!$C$1:$R$65536,12)="","",VLOOKUP($B244,'[2]AA Comparison'!$C$1:$R$65536,12,FALSE))</f>
        <v>0</v>
      </c>
      <c r="K244" s="49">
        <f>IF(VLOOKUP($B244,'[2]AA Comparison'!$C$1:$R$65536,6)="","",VLOOKUP($B244,'[2]AA Comparison'!$C$1:$R$65536,6,FALSE))</f>
        <v>0.9</v>
      </c>
      <c r="L244" s="49">
        <f>IF(VLOOKUP($B244,'[2]AA Comparison'!$C$1:$R$65536,13)="","",VLOOKUP($B244,'[2]AA Comparison'!$C$1:$R$65536,13,FALSE))</f>
        <v>1</v>
      </c>
      <c r="M244" s="49">
        <f>IF(VLOOKUP($B244,'[2]AA Comparison'!$C$1:$R$65536,7)="","",VLOOKUP($B244,'[2]AA Comparison'!$C$1:$R$65536,7,FALSE))</f>
        <v>0</v>
      </c>
      <c r="N244" s="49">
        <f>IF(VLOOKUP($B244,'[2]AA Comparison'!$C$1:$R$65536,14)="","",VLOOKUP($B244,'[2]AA Comparison'!$C$1:$R$65536,14,FALSE))</f>
        <v>0</v>
      </c>
      <c r="O244" s="49">
        <f>IF(VLOOKUP($B244,'[2]AA Comparison'!$C$1:$R$65536,8)="","",VLOOKUP($B244,'[2]AA Comparison'!$C$1:$R$65536,8,FALSE))</f>
        <v>0</v>
      </c>
      <c r="P244" s="49">
        <f>IF(VLOOKUP($B244,'[2]AA Comparison'!$C$1:$R$65536,15)="","",VLOOKUP($B244,'[2]AA Comparison'!$C$1:$R$65536,15,FALSE))</f>
        <v>0</v>
      </c>
      <c r="Q244" s="49">
        <f>IF(VLOOKUP($B244,'[2]AA Comparison'!$C$1:$R$65536,9)="","",VLOOKUP($B244,'[2]AA Comparison'!$C$1:$R$65536,9,FALSE))</f>
        <v>0</v>
      </c>
      <c r="R244" s="49">
        <f>IF(VLOOKUP($B244,'[2]AA Comparison'!$C$1:$R$65536,16)="","",VLOOKUP($B244,'[2]AA Comparison'!$C$1:$R$65536,16,FALSE))</f>
        <v>0</v>
      </c>
      <c r="S244" s="13">
        <f>VLOOKUP(B244,'[1]BuySell Data'!$A:$E,5,FALSE)</f>
        <v>0</v>
      </c>
      <c r="T244" s="30" t="str">
        <f>VLOOKUP(B244,'[1]Investment Managers'!$A:$B,2,FALSE)</f>
        <v>Perpetual Investment Management Ltd</v>
      </c>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row>
    <row r="245" spans="1:244" s="37" customFormat="1" x14ac:dyDescent="0.25">
      <c r="A245" s="180" t="s">
        <v>321</v>
      </c>
      <c r="B245" s="39" t="s">
        <v>26</v>
      </c>
      <c r="C245" s="52" t="s">
        <v>874</v>
      </c>
      <c r="D245" s="50">
        <f>VLOOKUP(B245,'[1]ICR Data'!$A:$E,5,FALSE)</f>
        <v>1.09E-2</v>
      </c>
      <c r="E245" s="179">
        <f>IF(VLOOKUP($B245,'[2]AA Comparison'!$C$1:$R$65536,3)="","",VLOOKUP($B245,'[2]AA Comparison'!$C$1:$R$65536,3,FALSE))</f>
        <v>0</v>
      </c>
      <c r="F245" s="179">
        <f>IF(VLOOKUP($B245,'[2]AA Comparison'!$C$1:$R$65536,10)="","",VLOOKUP($B245,'[2]AA Comparison'!$C$1:$R$65536,10,FALSE))</f>
        <v>0.1</v>
      </c>
      <c r="G245" s="179">
        <f>IF(VLOOKUP($B245,'[2]AA Comparison'!$C$1:$R$65536,4)="","",VLOOKUP($B245,'[2]AA Comparison'!$C$1:$R$65536,4,FALSE))</f>
        <v>0</v>
      </c>
      <c r="H245" s="179">
        <f>IF(VLOOKUP($B245,'[2]AA Comparison'!$C$1:$R$65536,11)="","",VLOOKUP($B245,'[2]AA Comparison'!$C$1:$R$65536,11,FALSE))</f>
        <v>0</v>
      </c>
      <c r="I245" s="179">
        <f>IF(VLOOKUP($B245,'[2]AA Comparison'!$C$1:$R$65536,5)="","",VLOOKUP($B245,'[2]AA Comparison'!$C$1:$R$65536,5,FALSE))</f>
        <v>0</v>
      </c>
      <c r="J245" s="179">
        <f>IF(VLOOKUP($B245,'[2]AA Comparison'!$C$1:$R$65536,12)="","",VLOOKUP($B245,'[2]AA Comparison'!$C$1:$R$65536,12,FALSE))</f>
        <v>0</v>
      </c>
      <c r="K245" s="49">
        <f>IF(VLOOKUP($B245,'[2]AA Comparison'!$C$1:$R$65536,6)="","",VLOOKUP($B245,'[2]AA Comparison'!$C$1:$R$65536,6,FALSE))</f>
        <v>0.9</v>
      </c>
      <c r="L245" s="49">
        <f>IF(VLOOKUP($B245,'[2]AA Comparison'!$C$1:$R$65536,13)="","",VLOOKUP($B245,'[2]AA Comparison'!$C$1:$R$65536,13,FALSE))</f>
        <v>1</v>
      </c>
      <c r="M245" s="49">
        <f>IF(VLOOKUP($B245,'[2]AA Comparison'!$C$1:$R$65536,7)="","",VLOOKUP($B245,'[2]AA Comparison'!$C$1:$R$65536,7,FALSE))</f>
        <v>0</v>
      </c>
      <c r="N245" s="49">
        <f>IF(VLOOKUP($B245,'[2]AA Comparison'!$C$1:$R$65536,14)="","",VLOOKUP($B245,'[2]AA Comparison'!$C$1:$R$65536,14,FALSE))</f>
        <v>0</v>
      </c>
      <c r="O245" s="49">
        <f>IF(VLOOKUP($B245,'[2]AA Comparison'!$C$1:$R$65536,8)="","",VLOOKUP($B245,'[2]AA Comparison'!$C$1:$R$65536,8,FALSE))</f>
        <v>0</v>
      </c>
      <c r="P245" s="49">
        <f>IF(VLOOKUP($B245,'[2]AA Comparison'!$C$1:$R$65536,15)="","",VLOOKUP($B245,'[2]AA Comparison'!$C$1:$R$65536,15,FALSE))</f>
        <v>0</v>
      </c>
      <c r="Q245" s="49">
        <f>IF(VLOOKUP($B245,'[2]AA Comparison'!$C$1:$R$65536,9)="","",VLOOKUP($B245,'[2]AA Comparison'!$C$1:$R$65536,9,FALSE))</f>
        <v>0</v>
      </c>
      <c r="R245" s="49">
        <f>IF(VLOOKUP($B245,'[2]AA Comparison'!$C$1:$R$65536,16)="","",VLOOKUP($B245,'[2]AA Comparison'!$C$1:$R$65536,16,FALSE))</f>
        <v>0</v>
      </c>
      <c r="S245" s="13">
        <f>VLOOKUP(B245,'[1]BuySell Data'!$A:$E,5,FALSE)</f>
        <v>0</v>
      </c>
      <c r="T245" s="30" t="str">
        <f>VLOOKUP(B245,'[1]Investment Managers'!$A:$B,2,FALSE)</f>
        <v>Perpetual Investment Management Ltd</v>
      </c>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row>
    <row r="246" spans="1:244" x14ac:dyDescent="0.25">
      <c r="A246" s="118" t="s">
        <v>1044</v>
      </c>
      <c r="B246" s="39" t="s">
        <v>224</v>
      </c>
      <c r="C246" s="52" t="s">
        <v>874</v>
      </c>
      <c r="D246" s="50">
        <f>VLOOKUP(B246,'[1]ICR Data'!$A:$E,5,FALSE)</f>
        <v>3.5999999999999999E-3</v>
      </c>
      <c r="E246" s="179">
        <f>IF(VLOOKUP($B246,'[2]AA Comparison'!$C$1:$R$65536,3)="","",VLOOKUP($B246,'[2]AA Comparison'!$C$1:$R$65536,3,FALSE))</f>
        <v>0</v>
      </c>
      <c r="F246" s="179">
        <f>IF(VLOOKUP($B246,'[2]AA Comparison'!$C$1:$R$65536,10)="","",VLOOKUP($B246,'[2]AA Comparison'!$C$1:$R$65536,10,FALSE))</f>
        <v>0.05</v>
      </c>
      <c r="G246" s="179">
        <f>IF(VLOOKUP($B246,'[2]AA Comparison'!$C$1:$R$65536,4)="","",VLOOKUP($B246,'[2]AA Comparison'!$C$1:$R$65536,4,FALSE))</f>
        <v>0</v>
      </c>
      <c r="H246" s="179">
        <f>IF(VLOOKUP($B246,'[2]AA Comparison'!$C$1:$R$65536,11)="","",VLOOKUP($B246,'[2]AA Comparison'!$C$1:$R$65536,11,FALSE))</f>
        <v>0</v>
      </c>
      <c r="I246" s="179">
        <f>IF(VLOOKUP($B246,'[2]AA Comparison'!$C$1:$R$65536,5)="","",VLOOKUP($B246,'[2]AA Comparison'!$C$1:$R$65536,5,FALSE))</f>
        <v>0</v>
      </c>
      <c r="J246" s="179">
        <f>IF(VLOOKUP($B246,'[2]AA Comparison'!$C$1:$R$65536,12)="","",VLOOKUP($B246,'[2]AA Comparison'!$C$1:$R$65536,12,FALSE))</f>
        <v>0</v>
      </c>
      <c r="K246" s="49">
        <f>IF(VLOOKUP($B246,'[2]AA Comparison'!$C$1:$R$65536,6)="","",VLOOKUP($B246,'[2]AA Comparison'!$C$1:$R$65536,6,FALSE))</f>
        <v>0.95</v>
      </c>
      <c r="L246" s="49">
        <f>IF(VLOOKUP($B246,'[2]AA Comparison'!$C$1:$R$65536,13)="","",VLOOKUP($B246,'[2]AA Comparison'!$C$1:$R$65536,13,FALSE))</f>
        <v>1</v>
      </c>
      <c r="M246" s="49">
        <f>IF(VLOOKUP($B246,'[2]AA Comparison'!$C$1:$R$65536,7)="","",VLOOKUP($B246,'[2]AA Comparison'!$C$1:$R$65536,7,FALSE))</f>
        <v>0</v>
      </c>
      <c r="N246" s="49">
        <f>IF(VLOOKUP($B246,'[2]AA Comparison'!$C$1:$R$65536,14)="","",VLOOKUP($B246,'[2]AA Comparison'!$C$1:$R$65536,14,FALSE))</f>
        <v>0</v>
      </c>
      <c r="O246" s="49">
        <f>IF(VLOOKUP($B246,'[2]AA Comparison'!$C$1:$R$65536,8)="","",VLOOKUP($B246,'[2]AA Comparison'!$C$1:$R$65536,8,FALSE))</f>
        <v>0</v>
      </c>
      <c r="P246" s="49">
        <f>IF(VLOOKUP($B246,'[2]AA Comparison'!$C$1:$R$65536,15)="","",VLOOKUP($B246,'[2]AA Comparison'!$C$1:$R$65536,15,FALSE))</f>
        <v>0</v>
      </c>
      <c r="Q246" s="49">
        <f>IF(VLOOKUP($B246,'[2]AA Comparison'!$C$1:$R$65536,9)="","",VLOOKUP($B246,'[2]AA Comparison'!$C$1:$R$65536,9,FALSE))</f>
        <v>0</v>
      </c>
      <c r="R246" s="49">
        <f>IF(VLOOKUP($B246,'[2]AA Comparison'!$C$1:$R$65536,16)="","",VLOOKUP($B246,'[2]AA Comparison'!$C$1:$R$65536,16,FALSE))</f>
        <v>0</v>
      </c>
      <c r="S246" s="13">
        <f>VLOOKUP(B246,'[1]BuySell Data'!$A:$E,5,FALSE)</f>
        <v>1E-3</v>
      </c>
      <c r="T246" s="30" t="str">
        <f>VLOOKUP(B246,'[1]Investment Managers'!$A:$B,2,FALSE)</f>
        <v>First Sentier Investors</v>
      </c>
      <c r="U246" s="39"/>
    </row>
    <row r="247" spans="1:244" s="37" customFormat="1" x14ac:dyDescent="0.25">
      <c r="A247" s="118" t="s">
        <v>428</v>
      </c>
      <c r="B247" s="39" t="s">
        <v>308</v>
      </c>
      <c r="C247" s="52" t="s">
        <v>874</v>
      </c>
      <c r="D247" s="50">
        <f>VLOOKUP(B247,'[1]ICR Data'!$A:$E,5,FALSE)</f>
        <v>8.3999999999999995E-3</v>
      </c>
      <c r="E247" s="179">
        <f>IF(VLOOKUP($B247,'[2]AA Comparison'!$C$1:$R$65536,3)="","",VLOOKUP($B247,'[2]AA Comparison'!$C$1:$R$65536,3,FALSE))</f>
        <v>0</v>
      </c>
      <c r="F247" s="179">
        <f>IF(VLOOKUP($B247,'[2]AA Comparison'!$C$1:$R$65536,10)="","",VLOOKUP($B247,'[2]AA Comparison'!$C$1:$R$65536,10,FALSE))</f>
        <v>0</v>
      </c>
      <c r="G247" s="179">
        <f>IF(VLOOKUP($B247,'[2]AA Comparison'!$C$1:$R$65536,4)="","",VLOOKUP($B247,'[2]AA Comparison'!$C$1:$R$65536,4,FALSE))</f>
        <v>0</v>
      </c>
      <c r="H247" s="179">
        <f>IF(VLOOKUP($B247,'[2]AA Comparison'!$C$1:$R$65536,11)="","",VLOOKUP($B247,'[2]AA Comparison'!$C$1:$R$65536,11,FALSE))</f>
        <v>0</v>
      </c>
      <c r="I247" s="179">
        <f>IF(VLOOKUP($B247,'[2]AA Comparison'!$C$1:$R$65536,5)="","",VLOOKUP($B247,'[2]AA Comparison'!$C$1:$R$65536,5,FALSE))</f>
        <v>0</v>
      </c>
      <c r="J247" s="179">
        <f>IF(VLOOKUP($B247,'[2]AA Comparison'!$C$1:$R$65536,12)="","",VLOOKUP($B247,'[2]AA Comparison'!$C$1:$R$65536,12,FALSE))</f>
        <v>0</v>
      </c>
      <c r="K247" s="49">
        <f>IF(VLOOKUP($B247,'[2]AA Comparison'!$C$1:$R$65536,6)="","",VLOOKUP($B247,'[2]AA Comparison'!$C$1:$R$65536,6,FALSE))</f>
        <v>1</v>
      </c>
      <c r="L247" s="49">
        <f>IF(VLOOKUP($B247,'[2]AA Comparison'!$C$1:$R$65536,13)="","",VLOOKUP($B247,'[2]AA Comparison'!$C$1:$R$65536,13,FALSE))</f>
        <v>1</v>
      </c>
      <c r="M247" s="49">
        <f>IF(VLOOKUP($B247,'[2]AA Comparison'!$C$1:$R$65536,7)="","",VLOOKUP($B247,'[2]AA Comparison'!$C$1:$R$65536,7,FALSE))</f>
        <v>0</v>
      </c>
      <c r="N247" s="49">
        <f>IF(VLOOKUP($B247,'[2]AA Comparison'!$C$1:$R$65536,14)="","",VLOOKUP($B247,'[2]AA Comparison'!$C$1:$R$65536,14,FALSE))</f>
        <v>0</v>
      </c>
      <c r="O247" s="49">
        <f>IF(VLOOKUP($B247,'[2]AA Comparison'!$C$1:$R$65536,8)="","",VLOOKUP($B247,'[2]AA Comparison'!$C$1:$R$65536,8,FALSE))</f>
        <v>0</v>
      </c>
      <c r="P247" s="49">
        <f>IF(VLOOKUP($B247,'[2]AA Comparison'!$C$1:$R$65536,15)="","",VLOOKUP($B247,'[2]AA Comparison'!$C$1:$R$65536,15,FALSE))</f>
        <v>0</v>
      </c>
      <c r="Q247" s="49">
        <f>IF(VLOOKUP($B247,'[2]AA Comparison'!$C$1:$R$65536,9)="","",VLOOKUP($B247,'[2]AA Comparison'!$C$1:$R$65536,9,FALSE))</f>
        <v>0</v>
      </c>
      <c r="R247" s="49">
        <f>IF(VLOOKUP($B247,'[2]AA Comparison'!$C$1:$R$65536,16)="","",VLOOKUP($B247,'[2]AA Comparison'!$C$1:$R$65536,16,FALSE))</f>
        <v>0</v>
      </c>
      <c r="S247" s="13">
        <f>VLOOKUP(B247,'[1]BuySell Data'!$A:$E,5,FALSE)</f>
        <v>3.4000000000000002E-3</v>
      </c>
      <c r="T247" s="30" t="str">
        <f>VLOOKUP(B247,'[1]Investment Managers'!$A:$B,2,FALSE)</f>
        <v>Russell Investment Management Limited</v>
      </c>
      <c r="U247" s="39"/>
    </row>
    <row r="248" spans="1:244" s="37" customFormat="1" x14ac:dyDescent="0.25">
      <c r="A248" s="118" t="s">
        <v>150</v>
      </c>
      <c r="B248" s="39" t="s">
        <v>151</v>
      </c>
      <c r="C248" s="52" t="s">
        <v>874</v>
      </c>
      <c r="D248" s="50">
        <f>VLOOKUP(B248,'[1]ICR Data'!$A:$E,5,FALSE)</f>
        <v>8.0000000000000002E-3</v>
      </c>
      <c r="E248" s="179">
        <f>IF(VLOOKUP($B248,'[2]AA Comparison'!$C$1:$R$65536,3)="","",VLOOKUP($B248,'[2]AA Comparison'!$C$1:$R$65536,3,FALSE))</f>
        <v>0</v>
      </c>
      <c r="F248" s="179">
        <f>IF(VLOOKUP($B248,'[2]AA Comparison'!$C$1:$R$65536,10)="","",VLOOKUP($B248,'[2]AA Comparison'!$C$1:$R$65536,10,FALSE))</f>
        <v>0.05</v>
      </c>
      <c r="G248" s="179">
        <f>IF(VLOOKUP($B248,'[2]AA Comparison'!$C$1:$R$65536,4)="","",VLOOKUP($B248,'[2]AA Comparison'!$C$1:$R$65536,4,FALSE))</f>
        <v>0</v>
      </c>
      <c r="H248" s="179">
        <f>IF(VLOOKUP($B248,'[2]AA Comparison'!$C$1:$R$65536,11)="","",VLOOKUP($B248,'[2]AA Comparison'!$C$1:$R$65536,11,FALSE))</f>
        <v>0</v>
      </c>
      <c r="I248" s="179">
        <f>IF(VLOOKUP($B248,'[2]AA Comparison'!$C$1:$R$65536,5)="","",VLOOKUP($B248,'[2]AA Comparison'!$C$1:$R$65536,5,FALSE))</f>
        <v>0</v>
      </c>
      <c r="J248" s="179">
        <f>IF(VLOOKUP($B248,'[2]AA Comparison'!$C$1:$R$65536,12)="","",VLOOKUP($B248,'[2]AA Comparison'!$C$1:$R$65536,12,FALSE))</f>
        <v>0</v>
      </c>
      <c r="K248" s="49">
        <f>IF(VLOOKUP($B248,'[2]AA Comparison'!$C$1:$R$65536,6)="","",VLOOKUP($B248,'[2]AA Comparison'!$C$1:$R$65536,6,FALSE))</f>
        <v>0.95</v>
      </c>
      <c r="L248" s="49">
        <f>IF(VLOOKUP($B248,'[2]AA Comparison'!$C$1:$R$65536,13)="","",VLOOKUP($B248,'[2]AA Comparison'!$C$1:$R$65536,13,FALSE))</f>
        <v>1</v>
      </c>
      <c r="M248" s="49">
        <f>IF(VLOOKUP($B248,'[2]AA Comparison'!$C$1:$R$65536,7)="","",VLOOKUP($B248,'[2]AA Comparison'!$C$1:$R$65536,7,FALSE))</f>
        <v>0</v>
      </c>
      <c r="N248" s="49">
        <f>IF(VLOOKUP($B248,'[2]AA Comparison'!$C$1:$R$65536,14)="","",VLOOKUP($B248,'[2]AA Comparison'!$C$1:$R$65536,14,FALSE))</f>
        <v>0</v>
      </c>
      <c r="O248" s="49">
        <f>IF(VLOOKUP($B248,'[2]AA Comparison'!$C$1:$R$65536,8)="","",VLOOKUP($B248,'[2]AA Comparison'!$C$1:$R$65536,8,FALSE))</f>
        <v>0</v>
      </c>
      <c r="P248" s="49">
        <f>IF(VLOOKUP($B248,'[2]AA Comparison'!$C$1:$R$65536,15)="","",VLOOKUP($B248,'[2]AA Comparison'!$C$1:$R$65536,15,FALSE))</f>
        <v>0</v>
      </c>
      <c r="Q248" s="49">
        <f>IF(VLOOKUP($B248,'[2]AA Comparison'!$C$1:$R$65536,9)="","",VLOOKUP($B248,'[2]AA Comparison'!$C$1:$R$65536,9,FALSE))</f>
        <v>0</v>
      </c>
      <c r="R248" s="49">
        <f>IF(VLOOKUP($B248,'[2]AA Comparison'!$C$1:$R$65536,16)="","",VLOOKUP($B248,'[2]AA Comparison'!$C$1:$R$65536,16,FALSE))</f>
        <v>0</v>
      </c>
      <c r="S248" s="13">
        <f>VLOOKUP(B248,'[1]BuySell Data'!$A:$E,5,FALSE)</f>
        <v>4.0000000000000001E-3</v>
      </c>
      <c r="T248" s="30" t="str">
        <f>VLOOKUP(B248,'[1]Investment Managers'!$A:$B,2,FALSE)</f>
        <v>Schroder Investment Management Aus Ltd</v>
      </c>
      <c r="U248" s="39"/>
    </row>
    <row r="249" spans="1:244" s="11" customFormat="1" x14ac:dyDescent="0.25">
      <c r="A249" s="14" t="s">
        <v>372</v>
      </c>
      <c r="B249" s="19" t="s">
        <v>373</v>
      </c>
      <c r="C249" s="52" t="s">
        <v>874</v>
      </c>
      <c r="D249" s="50">
        <f>VLOOKUP(B249,'[1]ICR Data'!$A:$E,5,FALSE)</f>
        <v>2.3999999999999998E-3</v>
      </c>
      <c r="E249" s="179">
        <f>IF(VLOOKUP($B249,'[2]AA Comparison'!$C$1:$R$65536,3)="","",VLOOKUP($B249,'[2]AA Comparison'!$C$1:$R$65536,3,FALSE))</f>
        <v>0</v>
      </c>
      <c r="F249" s="179">
        <f>IF(VLOOKUP($B249,'[2]AA Comparison'!$C$1:$R$65536,10)="","",VLOOKUP($B249,'[2]AA Comparison'!$C$1:$R$65536,10,FALSE))</f>
        <v>0.05</v>
      </c>
      <c r="G249" s="179">
        <f>IF(VLOOKUP($B249,'[2]AA Comparison'!$C$1:$R$65536,4)="","",VLOOKUP($B249,'[2]AA Comparison'!$C$1:$R$65536,4,FALSE))</f>
        <v>0</v>
      </c>
      <c r="H249" s="179">
        <f>IF(VLOOKUP($B249,'[2]AA Comparison'!$C$1:$R$65536,11)="","",VLOOKUP($B249,'[2]AA Comparison'!$C$1:$R$65536,11,FALSE))</f>
        <v>0</v>
      </c>
      <c r="I249" s="179">
        <f>IF(VLOOKUP($B249,'[2]AA Comparison'!$C$1:$R$65536,5)="","",VLOOKUP($B249,'[2]AA Comparison'!$C$1:$R$65536,5,FALSE))</f>
        <v>0</v>
      </c>
      <c r="J249" s="179">
        <f>IF(VLOOKUP($B249,'[2]AA Comparison'!$C$1:$R$65536,12)="","",VLOOKUP($B249,'[2]AA Comparison'!$C$1:$R$65536,12,FALSE))</f>
        <v>0</v>
      </c>
      <c r="K249" s="49">
        <f>IF(VLOOKUP($B249,'[2]AA Comparison'!$C$1:$R$65536,6)="","",VLOOKUP($B249,'[2]AA Comparison'!$C$1:$R$65536,6,FALSE))</f>
        <v>0.95</v>
      </c>
      <c r="L249" s="49">
        <f>IF(VLOOKUP($B249,'[2]AA Comparison'!$C$1:$R$65536,13)="","",VLOOKUP($B249,'[2]AA Comparison'!$C$1:$R$65536,13,FALSE))</f>
        <v>1</v>
      </c>
      <c r="M249" s="49">
        <f>IF(VLOOKUP($B249,'[2]AA Comparison'!$C$1:$R$65536,7)="","",VLOOKUP($B249,'[2]AA Comparison'!$C$1:$R$65536,7,FALSE))</f>
        <v>0</v>
      </c>
      <c r="N249" s="49">
        <f>IF(VLOOKUP($B249,'[2]AA Comparison'!$C$1:$R$65536,14)="","",VLOOKUP($B249,'[2]AA Comparison'!$C$1:$R$65536,14,FALSE))</f>
        <v>0</v>
      </c>
      <c r="O249" s="49">
        <f>IF(VLOOKUP($B249,'[2]AA Comparison'!$C$1:$R$65536,8)="","",VLOOKUP($B249,'[2]AA Comparison'!$C$1:$R$65536,8,FALSE))</f>
        <v>0</v>
      </c>
      <c r="P249" s="49">
        <f>IF(VLOOKUP($B249,'[2]AA Comparison'!$C$1:$R$65536,15)="","",VLOOKUP($B249,'[2]AA Comparison'!$C$1:$R$65536,15,FALSE))</f>
        <v>0</v>
      </c>
      <c r="Q249" s="49">
        <f>IF(VLOOKUP($B249,'[2]AA Comparison'!$C$1:$R$65536,9)="","",VLOOKUP($B249,'[2]AA Comparison'!$C$1:$R$65536,9,FALSE))</f>
        <v>0</v>
      </c>
      <c r="R249" s="49">
        <f>IF(VLOOKUP($B249,'[2]AA Comparison'!$C$1:$R$65536,16)="","",VLOOKUP($B249,'[2]AA Comparison'!$C$1:$R$65536,16,FALSE))</f>
        <v>0</v>
      </c>
      <c r="S249" s="13">
        <f>VLOOKUP(B249,'[1]BuySell Data'!$A:$E,5,FALSE)</f>
        <v>6.0000000000000001E-3</v>
      </c>
      <c r="T249" s="30" t="str">
        <f>VLOOKUP(B249,'[1]Investment Managers'!$A:$B,2,FALSE)</f>
        <v>Solaris Investment Management Limited</v>
      </c>
      <c r="U249" s="39"/>
      <c r="V249" s="37"/>
      <c r="W249" s="37"/>
      <c r="X249" s="37"/>
      <c r="Y249" s="37"/>
      <c r="Z249" s="37"/>
      <c r="AA249" s="37"/>
      <c r="AB249" s="37"/>
      <c r="AC249" s="37"/>
    </row>
    <row r="250" spans="1:244" s="3" customFormat="1" ht="13" x14ac:dyDescent="0.3">
      <c r="A250" s="14" t="s">
        <v>911</v>
      </c>
      <c r="B250" s="19" t="s">
        <v>908</v>
      </c>
      <c r="C250" s="52" t="s">
        <v>874</v>
      </c>
      <c r="D250" s="50">
        <f>VLOOKUP(B250,'[1]ICR Data'!$A:$E,5,FALSE)</f>
        <v>6.9999999999999993E-3</v>
      </c>
      <c r="E250" s="179">
        <f>IF(VLOOKUP($B250,'[2]AA Comparison'!$C$1:$R$65536,3)="","",VLOOKUP($B250,'[2]AA Comparison'!$C$1:$R$65536,3,FALSE))</f>
        <v>0</v>
      </c>
      <c r="F250" s="179">
        <f>IF(VLOOKUP($B250,'[2]AA Comparison'!$C$1:$R$65536,10)="","",VLOOKUP($B250,'[2]AA Comparison'!$C$1:$R$65536,10,FALSE))</f>
        <v>0.05</v>
      </c>
      <c r="G250" s="179">
        <f>IF(VLOOKUP($B250,'[2]AA Comparison'!$C$1:$R$65536,4)="","",VLOOKUP($B250,'[2]AA Comparison'!$C$1:$R$65536,4,FALSE))</f>
        <v>0</v>
      </c>
      <c r="H250" s="179">
        <f>IF(VLOOKUP($B250,'[2]AA Comparison'!$C$1:$R$65536,11)="","",VLOOKUP($B250,'[2]AA Comparison'!$C$1:$R$65536,11,FALSE))</f>
        <v>0</v>
      </c>
      <c r="I250" s="179">
        <f>IF(VLOOKUP($B250,'[2]AA Comparison'!$C$1:$R$65536,5)="","",VLOOKUP($B250,'[2]AA Comparison'!$C$1:$R$65536,5,FALSE))</f>
        <v>0</v>
      </c>
      <c r="J250" s="179">
        <f>IF(VLOOKUP($B250,'[2]AA Comparison'!$C$1:$R$65536,12)="","",VLOOKUP($B250,'[2]AA Comparison'!$C$1:$R$65536,12,FALSE))</f>
        <v>0</v>
      </c>
      <c r="K250" s="49">
        <f>IF(VLOOKUP($B250,'[2]AA Comparison'!$C$1:$R$65536,6)="","",VLOOKUP($B250,'[2]AA Comparison'!$C$1:$R$65536,6,FALSE))</f>
        <v>0.95</v>
      </c>
      <c r="L250" s="49">
        <f>IF(VLOOKUP($B250,'[2]AA Comparison'!$C$1:$R$65536,13)="","",VLOOKUP($B250,'[2]AA Comparison'!$C$1:$R$65536,13,FALSE))</f>
        <v>1</v>
      </c>
      <c r="M250" s="49">
        <f>IF(VLOOKUP($B250,'[2]AA Comparison'!$C$1:$R$65536,7)="","",VLOOKUP($B250,'[2]AA Comparison'!$C$1:$R$65536,7,FALSE))</f>
        <v>0</v>
      </c>
      <c r="N250" s="49">
        <f>IF(VLOOKUP($B250,'[2]AA Comparison'!$C$1:$R$65536,14)="","",VLOOKUP($B250,'[2]AA Comparison'!$C$1:$R$65536,14,FALSE))</f>
        <v>0</v>
      </c>
      <c r="O250" s="49">
        <f>IF(VLOOKUP($B250,'[2]AA Comparison'!$C$1:$R$65536,8)="","",VLOOKUP($B250,'[2]AA Comparison'!$C$1:$R$65536,8,FALSE))</f>
        <v>0</v>
      </c>
      <c r="P250" s="49">
        <f>IF(VLOOKUP($B250,'[2]AA Comparison'!$C$1:$R$65536,15)="","",VLOOKUP($B250,'[2]AA Comparison'!$C$1:$R$65536,15,FALSE))</f>
        <v>0</v>
      </c>
      <c r="Q250" s="49">
        <f>IF(VLOOKUP($B250,'[2]AA Comparison'!$C$1:$R$65536,9)="","",VLOOKUP($B250,'[2]AA Comparison'!$C$1:$R$65536,9,FALSE))</f>
        <v>0</v>
      </c>
      <c r="R250" s="49">
        <f>IF(VLOOKUP($B250,'[2]AA Comparison'!$C$1:$R$65536,16)="","",VLOOKUP($B250,'[2]AA Comparison'!$C$1:$R$65536,16,FALSE))</f>
        <v>0</v>
      </c>
      <c r="S250" s="13">
        <f>VLOOKUP(B250,'[1]BuySell Data'!$A:$E,5,FALSE)</f>
        <v>5.0000000000000001E-3</v>
      </c>
      <c r="T250" s="30" t="str">
        <f>VLOOKUP(B250,'[1]Investment Managers'!$A:$B,2,FALSE)</f>
        <v>State Street Global Advisors</v>
      </c>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row>
    <row r="251" spans="1:244" s="3" customFormat="1" ht="13" x14ac:dyDescent="0.3">
      <c r="A251" s="180" t="s">
        <v>322</v>
      </c>
      <c r="B251" s="187" t="s">
        <v>323</v>
      </c>
      <c r="C251" s="52" t="s">
        <v>874</v>
      </c>
      <c r="D251" s="50">
        <f>VLOOKUP(B251,'[1]ICR Data'!$A:$E,5,FALSE)</f>
        <v>6.0000000000000001E-3</v>
      </c>
      <c r="E251" s="179">
        <f>IF(VLOOKUP($B251,'[2]AA Comparison'!$C$1:$R$65536,3)="","",VLOOKUP($B251,'[2]AA Comparison'!$C$1:$R$65536,3,FALSE))</f>
        <v>0</v>
      </c>
      <c r="F251" s="179">
        <f>IF(VLOOKUP($B251,'[2]AA Comparison'!$C$1:$R$65536,10)="","",VLOOKUP($B251,'[2]AA Comparison'!$C$1:$R$65536,10,FALSE))</f>
        <v>0.1</v>
      </c>
      <c r="G251" s="179">
        <f>IF(VLOOKUP($B251,'[2]AA Comparison'!$C$1:$R$65536,4)="","",VLOOKUP($B251,'[2]AA Comparison'!$C$1:$R$65536,4,FALSE))</f>
        <v>0</v>
      </c>
      <c r="H251" s="179">
        <f>IF(VLOOKUP($B251,'[2]AA Comparison'!$C$1:$R$65536,11)="","",VLOOKUP($B251,'[2]AA Comparison'!$C$1:$R$65536,11,FALSE))</f>
        <v>0</v>
      </c>
      <c r="I251" s="179">
        <f>IF(VLOOKUP($B251,'[2]AA Comparison'!$C$1:$R$65536,5)="","",VLOOKUP($B251,'[2]AA Comparison'!$C$1:$R$65536,5,FALSE))</f>
        <v>0</v>
      </c>
      <c r="J251" s="179">
        <f>IF(VLOOKUP($B251,'[2]AA Comparison'!$C$1:$R$65536,12)="","",VLOOKUP($B251,'[2]AA Comparison'!$C$1:$R$65536,12,FALSE))</f>
        <v>0</v>
      </c>
      <c r="K251" s="49">
        <f>IF(VLOOKUP($B251,'[2]AA Comparison'!$C$1:$R$65536,6)="","",VLOOKUP($B251,'[2]AA Comparison'!$C$1:$R$65536,6,FALSE))</f>
        <v>0.9</v>
      </c>
      <c r="L251" s="49">
        <f>IF(VLOOKUP($B251,'[2]AA Comparison'!$C$1:$R$65536,13)="","",VLOOKUP($B251,'[2]AA Comparison'!$C$1:$R$65536,13,FALSE))</f>
        <v>1</v>
      </c>
      <c r="M251" s="49">
        <f>IF(VLOOKUP($B251,'[2]AA Comparison'!$C$1:$R$65536,7)="","",VLOOKUP($B251,'[2]AA Comparison'!$C$1:$R$65536,7,FALSE))</f>
        <v>0</v>
      </c>
      <c r="N251" s="49">
        <f>IF(VLOOKUP($B251,'[2]AA Comparison'!$C$1:$R$65536,14)="","",VLOOKUP($B251,'[2]AA Comparison'!$C$1:$R$65536,14,FALSE))</f>
        <v>0</v>
      </c>
      <c r="O251" s="49">
        <f>IF(VLOOKUP($B251,'[2]AA Comparison'!$C$1:$R$65536,8)="","",VLOOKUP($B251,'[2]AA Comparison'!$C$1:$R$65536,8,FALSE))</f>
        <v>0</v>
      </c>
      <c r="P251" s="49">
        <f>IF(VLOOKUP($B251,'[2]AA Comparison'!$C$1:$R$65536,15)="","",VLOOKUP($B251,'[2]AA Comparison'!$C$1:$R$65536,15,FALSE))</f>
        <v>0</v>
      </c>
      <c r="Q251" s="49">
        <f>IF(VLOOKUP($B251,'[2]AA Comparison'!$C$1:$R$65536,9)="","",VLOOKUP($B251,'[2]AA Comparison'!$C$1:$R$65536,9,FALSE))</f>
        <v>0</v>
      </c>
      <c r="R251" s="49">
        <f>IF(VLOOKUP($B251,'[2]AA Comparison'!$C$1:$R$65536,16)="","",VLOOKUP($B251,'[2]AA Comparison'!$C$1:$R$65536,16,FALSE))</f>
        <v>0</v>
      </c>
      <c r="S251" s="13">
        <f>VLOOKUP(B251,'[1]BuySell Data'!$A:$E,5,FALSE)</f>
        <v>2E-3</v>
      </c>
      <c r="T251" s="30" t="str">
        <f>VLOOKUP(B251,'[1]Investment Managers'!$A:$B,2,FALSE)</f>
        <v>T. Rowe Price</v>
      </c>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row>
    <row r="252" spans="1:244" s="3" customFormat="1" ht="13" x14ac:dyDescent="0.3">
      <c r="A252" s="118" t="s">
        <v>62</v>
      </c>
      <c r="B252" s="178" t="s">
        <v>63</v>
      </c>
      <c r="C252" s="52" t="s">
        <v>874</v>
      </c>
      <c r="D252" s="50">
        <f>VLOOKUP(B252,'[1]ICR Data'!$A:$E,5,FALSE)</f>
        <v>8.0000000000000002E-3</v>
      </c>
      <c r="E252" s="179">
        <f>IF(VLOOKUP($B252,'[2]AA Comparison'!$C$1:$R$65536,3)="","",VLOOKUP($B252,'[2]AA Comparison'!$C$1:$R$65536,3,FALSE))</f>
        <v>0</v>
      </c>
      <c r="F252" s="179">
        <f>IF(VLOOKUP($B252,'[2]AA Comparison'!$C$1:$R$65536,10)="","",VLOOKUP($B252,'[2]AA Comparison'!$C$1:$R$65536,10,FALSE))</f>
        <v>0.1</v>
      </c>
      <c r="G252" s="179">
        <f>IF(VLOOKUP($B252,'[2]AA Comparison'!$C$1:$R$65536,4)="","",VLOOKUP($B252,'[2]AA Comparison'!$C$1:$R$65536,4,FALSE))</f>
        <v>0</v>
      </c>
      <c r="H252" s="179">
        <f>IF(VLOOKUP($B252,'[2]AA Comparison'!$C$1:$R$65536,11)="","",VLOOKUP($B252,'[2]AA Comparison'!$C$1:$R$65536,11,FALSE))</f>
        <v>0</v>
      </c>
      <c r="I252" s="179">
        <f>IF(VLOOKUP($B252,'[2]AA Comparison'!$C$1:$R$65536,5)="","",VLOOKUP($B252,'[2]AA Comparison'!$C$1:$R$65536,5,FALSE))</f>
        <v>0</v>
      </c>
      <c r="J252" s="179">
        <f>IF(VLOOKUP($B252,'[2]AA Comparison'!$C$1:$R$65536,12)="","",VLOOKUP($B252,'[2]AA Comparison'!$C$1:$R$65536,12,FALSE))</f>
        <v>0</v>
      </c>
      <c r="K252" s="49">
        <f>IF(VLOOKUP($B252,'[2]AA Comparison'!$C$1:$R$65536,6)="","",VLOOKUP($B252,'[2]AA Comparison'!$C$1:$R$65536,6,FALSE))</f>
        <v>0.9</v>
      </c>
      <c r="L252" s="49">
        <f>IF(VLOOKUP($B252,'[2]AA Comparison'!$C$1:$R$65536,13)="","",VLOOKUP($B252,'[2]AA Comparison'!$C$1:$R$65536,13,FALSE))</f>
        <v>1</v>
      </c>
      <c r="M252" s="49">
        <f>IF(VLOOKUP($B252,'[2]AA Comparison'!$C$1:$R$65536,7)="","",VLOOKUP($B252,'[2]AA Comparison'!$C$1:$R$65536,7,FALSE))</f>
        <v>0</v>
      </c>
      <c r="N252" s="49">
        <f>IF(VLOOKUP($B252,'[2]AA Comparison'!$C$1:$R$65536,14)="","",VLOOKUP($B252,'[2]AA Comparison'!$C$1:$R$65536,14,FALSE))</f>
        <v>0</v>
      </c>
      <c r="O252" s="49">
        <f>IF(VLOOKUP($B252,'[2]AA Comparison'!$C$1:$R$65536,8)="","",VLOOKUP($B252,'[2]AA Comparison'!$C$1:$R$65536,8,FALSE))</f>
        <v>0</v>
      </c>
      <c r="P252" s="49">
        <f>IF(VLOOKUP($B252,'[2]AA Comparison'!$C$1:$R$65536,15)="","",VLOOKUP($B252,'[2]AA Comparison'!$C$1:$R$65536,15,FALSE))</f>
        <v>0</v>
      </c>
      <c r="Q252" s="49">
        <f>IF(VLOOKUP($B252,'[2]AA Comparison'!$C$1:$R$65536,9)="","",VLOOKUP($B252,'[2]AA Comparison'!$C$1:$R$65536,9,FALSE))</f>
        <v>0</v>
      </c>
      <c r="R252" s="49">
        <f>IF(VLOOKUP($B252,'[2]AA Comparison'!$C$1:$R$65536,16)="","",VLOOKUP($B252,'[2]AA Comparison'!$C$1:$R$65536,16,FALSE))</f>
        <v>0</v>
      </c>
      <c r="S252" s="13">
        <f>VLOOKUP(B252,'[1]BuySell Data'!$A:$E,5,FALSE)</f>
        <v>5.0000000000000001E-3</v>
      </c>
      <c r="T252" s="30" t="str">
        <f>VLOOKUP(B252,'[1]Investment Managers'!$A:$B,2,FALSE)</f>
        <v>Yarra Capital Management</v>
      </c>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row>
    <row r="253" spans="1:244" s="3" customFormat="1" ht="13" x14ac:dyDescent="0.3">
      <c r="A253" s="118" t="s">
        <v>10</v>
      </c>
      <c r="B253" s="50" t="s">
        <v>11</v>
      </c>
      <c r="C253" s="52" t="s">
        <v>874</v>
      </c>
      <c r="D253" s="50">
        <f>VLOOKUP(B253,'[1]ICR Data'!$A:$E,5,FALSE)</f>
        <v>1.6000000000000001E-3</v>
      </c>
      <c r="E253" s="179">
        <f>IF(VLOOKUP($B253,'[2]AA Comparison'!$C$1:$R$65536,3)="","",VLOOKUP($B253,'[2]AA Comparison'!$C$1:$R$65536,3,FALSE))</f>
        <v>0</v>
      </c>
      <c r="F253" s="179">
        <f>IF(VLOOKUP($B253,'[2]AA Comparison'!$C$1:$R$65536,10)="","",VLOOKUP($B253,'[2]AA Comparison'!$C$1:$R$65536,10,FALSE))</f>
        <v>0</v>
      </c>
      <c r="G253" s="179">
        <f>IF(VLOOKUP($B253,'[2]AA Comparison'!$C$1:$R$65536,4)="","",VLOOKUP($B253,'[2]AA Comparison'!$C$1:$R$65536,4,FALSE))</f>
        <v>0</v>
      </c>
      <c r="H253" s="179">
        <f>IF(VLOOKUP($B253,'[2]AA Comparison'!$C$1:$R$65536,11)="","",VLOOKUP($B253,'[2]AA Comparison'!$C$1:$R$65536,11,FALSE))</f>
        <v>0</v>
      </c>
      <c r="I253" s="179">
        <f>IF(VLOOKUP($B253,'[2]AA Comparison'!$C$1:$R$65536,5)="","",VLOOKUP($B253,'[2]AA Comparison'!$C$1:$R$65536,5,FALSE))</f>
        <v>0</v>
      </c>
      <c r="J253" s="179">
        <f>IF(VLOOKUP($B253,'[2]AA Comparison'!$C$1:$R$65536,12)="","",VLOOKUP($B253,'[2]AA Comparison'!$C$1:$R$65536,12,FALSE))</f>
        <v>0</v>
      </c>
      <c r="K253" s="49">
        <f>IF(VLOOKUP($B253,'[2]AA Comparison'!$C$1:$R$65536,6)="","",VLOOKUP($B253,'[2]AA Comparison'!$C$1:$R$65536,6,FALSE))</f>
        <v>0.9</v>
      </c>
      <c r="L253" s="49">
        <f>IF(VLOOKUP($B253,'[2]AA Comparison'!$C$1:$R$65536,13)="","",VLOOKUP($B253,'[2]AA Comparison'!$C$1:$R$65536,13,FALSE))</f>
        <v>1</v>
      </c>
      <c r="M253" s="49">
        <f>IF(VLOOKUP($B253,'[2]AA Comparison'!$C$1:$R$65536,7)="","",VLOOKUP($B253,'[2]AA Comparison'!$C$1:$R$65536,7,FALSE))</f>
        <v>0</v>
      </c>
      <c r="N253" s="49">
        <f>IF(VLOOKUP($B253,'[2]AA Comparison'!$C$1:$R$65536,14)="","",VLOOKUP($B253,'[2]AA Comparison'!$C$1:$R$65536,14,FALSE))</f>
        <v>0</v>
      </c>
      <c r="O253" s="49">
        <f>IF(VLOOKUP($B253,'[2]AA Comparison'!$C$1:$R$65536,8)="","",VLOOKUP($B253,'[2]AA Comparison'!$C$1:$R$65536,8,FALSE))</f>
        <v>0</v>
      </c>
      <c r="P253" s="49">
        <f>IF(VLOOKUP($B253,'[2]AA Comparison'!$C$1:$R$65536,15)="","",VLOOKUP($B253,'[2]AA Comparison'!$C$1:$R$65536,15,FALSE))</f>
        <v>0.1</v>
      </c>
      <c r="Q253" s="49">
        <f>IF(VLOOKUP($B253,'[2]AA Comparison'!$C$1:$R$65536,9)="","",VLOOKUP($B253,'[2]AA Comparison'!$C$1:$R$65536,9,FALSE))</f>
        <v>0</v>
      </c>
      <c r="R253" s="49">
        <f>IF(VLOOKUP($B253,'[2]AA Comparison'!$C$1:$R$65536,16)="","",VLOOKUP($B253,'[2]AA Comparison'!$C$1:$R$65536,16,FALSE))</f>
        <v>0</v>
      </c>
      <c r="S253" s="13">
        <f>VLOOKUP(B253,'[1]BuySell Data'!$A:$E,5,FALSE)</f>
        <v>1E-3</v>
      </c>
      <c r="T253" s="30" t="str">
        <f>VLOOKUP(B253,'[1]Investment Managers'!$A:$B,2,FALSE)</f>
        <v>OnePath Funds Management Limited</v>
      </c>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row>
    <row r="254" spans="1:244" x14ac:dyDescent="0.25">
      <c r="A254" s="118" t="s">
        <v>438</v>
      </c>
      <c r="B254" s="178" t="s">
        <v>74</v>
      </c>
      <c r="C254" s="52" t="s">
        <v>874</v>
      </c>
      <c r="D254" s="50">
        <f>VLOOKUP(B254,'[1]ICR Data'!$A:$E,5,FALSE)</f>
        <v>9.0000000000000011E-3</v>
      </c>
      <c r="E254" s="179">
        <f>IF(VLOOKUP($B254,'[2]AA Comparison'!$C$1:$R$65536,3)="","",VLOOKUP($B254,'[2]AA Comparison'!$C$1:$R$65536,3,FALSE))</f>
        <v>0</v>
      </c>
      <c r="F254" s="179">
        <f>IF(VLOOKUP($B254,'[2]AA Comparison'!$C$1:$R$65536,10)="","",VLOOKUP($B254,'[2]AA Comparison'!$C$1:$R$65536,10,FALSE))</f>
        <v>0.2</v>
      </c>
      <c r="G254" s="179">
        <f>IF(VLOOKUP($B254,'[2]AA Comparison'!$C$1:$R$65536,4)="","",VLOOKUP($B254,'[2]AA Comparison'!$C$1:$R$65536,4,FALSE))</f>
        <v>0</v>
      </c>
      <c r="H254" s="179">
        <f>IF(VLOOKUP($B254,'[2]AA Comparison'!$C$1:$R$65536,11)="","",VLOOKUP($B254,'[2]AA Comparison'!$C$1:$R$65536,11,FALSE))</f>
        <v>0</v>
      </c>
      <c r="I254" s="179">
        <f>IF(VLOOKUP($B254,'[2]AA Comparison'!$C$1:$R$65536,5)="","",VLOOKUP($B254,'[2]AA Comparison'!$C$1:$R$65536,5,FALSE))</f>
        <v>0</v>
      </c>
      <c r="J254" s="179">
        <f>IF(VLOOKUP($B254,'[2]AA Comparison'!$C$1:$R$65536,12)="","",VLOOKUP($B254,'[2]AA Comparison'!$C$1:$R$65536,12,FALSE))</f>
        <v>0</v>
      </c>
      <c r="K254" s="49">
        <f>IF(VLOOKUP($B254,'[2]AA Comparison'!$C$1:$R$65536,6)="","",VLOOKUP($B254,'[2]AA Comparison'!$C$1:$R$65536,6,FALSE))</f>
        <v>0.8</v>
      </c>
      <c r="L254" s="49">
        <f>IF(VLOOKUP($B254,'[2]AA Comparison'!$C$1:$R$65536,13)="","",VLOOKUP($B254,'[2]AA Comparison'!$C$1:$R$65536,13,FALSE))</f>
        <v>1</v>
      </c>
      <c r="M254" s="49">
        <f>IF(VLOOKUP($B254,'[2]AA Comparison'!$C$1:$R$65536,7)="","",VLOOKUP($B254,'[2]AA Comparison'!$C$1:$R$65536,7,FALSE))</f>
        <v>0</v>
      </c>
      <c r="N254" s="49">
        <f>IF(VLOOKUP($B254,'[2]AA Comparison'!$C$1:$R$65536,14)="","",VLOOKUP($B254,'[2]AA Comparison'!$C$1:$R$65536,14,FALSE))</f>
        <v>0</v>
      </c>
      <c r="O254" s="49">
        <f>IF(VLOOKUP($B254,'[2]AA Comparison'!$C$1:$R$65536,8)="","",VLOOKUP($B254,'[2]AA Comparison'!$C$1:$R$65536,8,FALSE))</f>
        <v>0</v>
      </c>
      <c r="P254" s="49">
        <f>IF(VLOOKUP($B254,'[2]AA Comparison'!$C$1:$R$65536,15)="","",VLOOKUP($B254,'[2]AA Comparison'!$C$1:$R$65536,15,FALSE))</f>
        <v>0.02</v>
      </c>
      <c r="Q254" s="49">
        <f>IF(VLOOKUP($B254,'[2]AA Comparison'!$C$1:$R$65536,9)="","",VLOOKUP($B254,'[2]AA Comparison'!$C$1:$R$65536,9,FALSE))</f>
        <v>0</v>
      </c>
      <c r="R254" s="49">
        <f>IF(VLOOKUP($B254,'[2]AA Comparison'!$C$1:$R$65536,16)="","",VLOOKUP($B254,'[2]AA Comparison'!$C$1:$R$65536,16,FALSE))</f>
        <v>0.05</v>
      </c>
      <c r="S254" s="13">
        <f>VLOOKUP(B254,'[1]BuySell Data'!$A:$E,5,FALSE)</f>
        <v>3.0000000000000001E-3</v>
      </c>
      <c r="T254" s="30" t="str">
        <f>VLOOKUP(B254,'[1]Investment Managers'!$A:$B,2,FALSE)</f>
        <v>Yarra Capital Management</v>
      </c>
      <c r="U254" s="39"/>
    </row>
    <row r="255" spans="1:244" ht="13" x14ac:dyDescent="0.3">
      <c r="A255" s="181" t="s">
        <v>1297</v>
      </c>
      <c r="B255" s="178"/>
      <c r="C255" s="178"/>
      <c r="D255" s="50" t="s">
        <v>239</v>
      </c>
      <c r="E255" s="179"/>
      <c r="F255" s="179"/>
      <c r="G255" s="179"/>
      <c r="H255" s="179"/>
      <c r="I255" s="179"/>
      <c r="J255" s="179"/>
      <c r="K255" s="49"/>
      <c r="L255" s="49"/>
      <c r="M255" s="49"/>
      <c r="N255" s="49"/>
      <c r="O255" s="49"/>
      <c r="P255" s="49"/>
      <c r="Q255" s="49"/>
      <c r="R255" s="49"/>
      <c r="S255" s="13"/>
      <c r="T255" s="37"/>
      <c r="U255" s="39"/>
    </row>
    <row r="256" spans="1:244" s="3" customFormat="1" ht="12" customHeight="1" x14ac:dyDescent="0.3">
      <c r="A256" s="180" t="s">
        <v>1236</v>
      </c>
      <c r="B256" s="39" t="s">
        <v>357</v>
      </c>
      <c r="C256" s="52" t="s">
        <v>874</v>
      </c>
      <c r="D256" s="50">
        <f>VLOOKUP(B256,'[1]ICR Data'!$A:$E,5,FALSE)</f>
        <v>1.2199999999999999E-2</v>
      </c>
      <c r="E256" s="179">
        <f>IF(VLOOKUP($B256,'[2]AA Comparison'!$C$1:$R$65536,3)="","",VLOOKUP($B256,'[2]AA Comparison'!$C$1:$R$65536,3,FALSE))</f>
        <v>0</v>
      </c>
      <c r="F256" s="179">
        <f>IF(VLOOKUP($B256,'[2]AA Comparison'!$C$1:$R$65536,10)="","",VLOOKUP($B256,'[2]AA Comparison'!$C$1:$R$65536,10,FALSE))</f>
        <v>1</v>
      </c>
      <c r="G256" s="179">
        <f>IF(VLOOKUP($B256,'[2]AA Comparison'!$C$1:$R$65536,4)="","",VLOOKUP($B256,'[2]AA Comparison'!$C$1:$R$65536,4,FALSE))</f>
        <v>0</v>
      </c>
      <c r="H256" s="179">
        <f>IF(VLOOKUP($B256,'[2]AA Comparison'!$C$1:$R$65536,11)="","",VLOOKUP($B256,'[2]AA Comparison'!$C$1:$R$65536,11,FALSE))</f>
        <v>0</v>
      </c>
      <c r="I256" s="179">
        <f>IF(VLOOKUP($B256,'[2]AA Comparison'!$C$1:$R$65536,5)="","",VLOOKUP($B256,'[2]AA Comparison'!$C$1:$R$65536,5,FALSE))</f>
        <v>0</v>
      </c>
      <c r="J256" s="179">
        <f>IF(VLOOKUP($B256,'[2]AA Comparison'!$C$1:$R$65536,12)="","",VLOOKUP($B256,'[2]AA Comparison'!$C$1:$R$65536,12,FALSE))</f>
        <v>0</v>
      </c>
      <c r="K256" s="49">
        <f>IF(VLOOKUP($B256,'[2]AA Comparison'!$C$1:$R$65536,6)="","",VLOOKUP($B256,'[2]AA Comparison'!$C$1:$R$65536,6,FALSE))</f>
        <v>0</v>
      </c>
      <c r="L256" s="49">
        <f>IF(VLOOKUP($B256,'[2]AA Comparison'!$C$1:$R$65536,13)="","",VLOOKUP($B256,'[2]AA Comparison'!$C$1:$R$65536,13,FALSE))</f>
        <v>1</v>
      </c>
      <c r="M256" s="49">
        <f>IF(VLOOKUP($B256,'[2]AA Comparison'!$C$1:$R$65536,7)="","",VLOOKUP($B256,'[2]AA Comparison'!$C$1:$R$65536,7,FALSE))</f>
        <v>0</v>
      </c>
      <c r="N256" s="49">
        <f>IF(VLOOKUP($B256,'[2]AA Comparison'!$C$1:$R$65536,14)="","",VLOOKUP($B256,'[2]AA Comparison'!$C$1:$R$65536,14,FALSE))</f>
        <v>0</v>
      </c>
      <c r="O256" s="49">
        <f>IF(VLOOKUP($B256,'[2]AA Comparison'!$C$1:$R$65536,8)="","",VLOOKUP($B256,'[2]AA Comparison'!$C$1:$R$65536,8,FALSE))</f>
        <v>0</v>
      </c>
      <c r="P256" s="49">
        <f>IF(VLOOKUP($B256,'[2]AA Comparison'!$C$1:$R$65536,15)="","",VLOOKUP($B256,'[2]AA Comparison'!$C$1:$R$65536,15,FALSE))</f>
        <v>0</v>
      </c>
      <c r="Q256" s="49">
        <f>IF(VLOOKUP($B256,'[2]AA Comparison'!$C$1:$R$65536,9)="","",VLOOKUP($B256,'[2]AA Comparison'!$C$1:$R$65536,9,FALSE))</f>
        <v>0</v>
      </c>
      <c r="R256" s="49">
        <f>IF(VLOOKUP($B256,'[2]AA Comparison'!$C$1:$R$65536,16)="","",VLOOKUP($B256,'[2]AA Comparison'!$C$1:$R$65536,16,FALSE))</f>
        <v>0</v>
      </c>
      <c r="S256" s="13">
        <f>VLOOKUP(B256,'[1]BuySell Data'!$A:$E,5,FALSE)</f>
        <v>1E-3</v>
      </c>
      <c r="T256" s="30" t="str">
        <f>VLOOKUP(B256,'[1]Investment Managers'!$A:$B,2,FALSE)</f>
        <v>First Sentier Investors (Australia) Services Pty Limited</v>
      </c>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row>
    <row r="257" spans="1:244" x14ac:dyDescent="0.25">
      <c r="A257" s="180" t="s">
        <v>1234</v>
      </c>
      <c r="B257" s="39" t="s">
        <v>2</v>
      </c>
      <c r="C257" s="52" t="s">
        <v>874</v>
      </c>
      <c r="D257" s="50">
        <f>VLOOKUP(B257,'[1]ICR Data'!$A:$E,5,FALSE)</f>
        <v>9.5999999999999992E-3</v>
      </c>
      <c r="E257" s="179">
        <f>IF(VLOOKUP($B257,'[2]AA Comparison'!$C$1:$R$65536,3)="","",VLOOKUP($B257,'[2]AA Comparison'!$C$1:$R$65536,3,FALSE))</f>
        <v>0</v>
      </c>
      <c r="F257" s="179">
        <f>IF(VLOOKUP($B257,'[2]AA Comparison'!$C$1:$R$65536,10)="","",VLOOKUP($B257,'[2]AA Comparison'!$C$1:$R$65536,10,FALSE))</f>
        <v>0.1</v>
      </c>
      <c r="G257" s="179">
        <f>IF(VLOOKUP($B257,'[2]AA Comparison'!$C$1:$R$65536,4)="","",VLOOKUP($B257,'[2]AA Comparison'!$C$1:$R$65536,4,FALSE))</f>
        <v>0</v>
      </c>
      <c r="H257" s="179">
        <f>IF(VLOOKUP($B257,'[2]AA Comparison'!$C$1:$R$65536,11)="","",VLOOKUP($B257,'[2]AA Comparison'!$C$1:$R$65536,11,FALSE))</f>
        <v>0</v>
      </c>
      <c r="I257" s="179">
        <f>IF(VLOOKUP($B257,'[2]AA Comparison'!$C$1:$R$65536,5)="","",VLOOKUP($B257,'[2]AA Comparison'!$C$1:$R$65536,5,FALSE))</f>
        <v>0</v>
      </c>
      <c r="J257" s="179">
        <f>IF(VLOOKUP($B257,'[2]AA Comparison'!$C$1:$R$65536,12)="","",VLOOKUP($B257,'[2]AA Comparison'!$C$1:$R$65536,12,FALSE))</f>
        <v>0</v>
      </c>
      <c r="K257" s="49">
        <f>IF(VLOOKUP($B257,'[2]AA Comparison'!$C$1:$R$65536,6)="","",VLOOKUP($B257,'[2]AA Comparison'!$C$1:$R$65536,6,FALSE))</f>
        <v>0.9</v>
      </c>
      <c r="L257" s="49">
        <f>IF(VLOOKUP($B257,'[2]AA Comparison'!$C$1:$R$65536,13)="","",VLOOKUP($B257,'[2]AA Comparison'!$C$1:$R$65536,13,FALSE))</f>
        <v>1</v>
      </c>
      <c r="M257" s="49">
        <f>IF(VLOOKUP($B257,'[2]AA Comparison'!$C$1:$R$65536,7)="","",VLOOKUP($B257,'[2]AA Comparison'!$C$1:$R$65536,7,FALSE))</f>
        <v>0</v>
      </c>
      <c r="N257" s="49">
        <f>IF(VLOOKUP($B257,'[2]AA Comparison'!$C$1:$R$65536,14)="","",VLOOKUP($B257,'[2]AA Comparison'!$C$1:$R$65536,14,FALSE))</f>
        <v>0</v>
      </c>
      <c r="O257" s="49">
        <f>IF(VLOOKUP($B257,'[2]AA Comparison'!$C$1:$R$65536,8)="","",VLOOKUP($B257,'[2]AA Comparison'!$C$1:$R$65536,8,FALSE))</f>
        <v>0</v>
      </c>
      <c r="P257" s="49">
        <f>IF(VLOOKUP($B257,'[2]AA Comparison'!$C$1:$R$65536,15)="","",VLOOKUP($B257,'[2]AA Comparison'!$C$1:$R$65536,15,FALSE))</f>
        <v>0</v>
      </c>
      <c r="Q257" s="49">
        <f>IF(VLOOKUP($B257,'[2]AA Comparison'!$C$1:$R$65536,9)="","",VLOOKUP($B257,'[2]AA Comparison'!$C$1:$R$65536,9,FALSE))</f>
        <v>0</v>
      </c>
      <c r="R257" s="49">
        <f>IF(VLOOKUP($B257,'[2]AA Comparison'!$C$1:$R$65536,16)="","",VLOOKUP($B257,'[2]AA Comparison'!$C$1:$R$65536,16,FALSE))</f>
        <v>0</v>
      </c>
      <c r="S257" s="13">
        <f>VLOOKUP(B257,'[1]BuySell Data'!$A:$E,5,FALSE)</f>
        <v>4.0000000000000001E-3</v>
      </c>
      <c r="T257" s="30" t="str">
        <f>VLOOKUP(B257,'[1]Investment Managers'!$A:$B,2,FALSE)</f>
        <v>First Sentier Investors (Australia) Services Pty Limited</v>
      </c>
      <c r="U257" s="39"/>
    </row>
    <row r="258" spans="1:244" x14ac:dyDescent="0.25">
      <c r="A258" s="180" t="s">
        <v>910</v>
      </c>
      <c r="B258" s="61" t="s">
        <v>909</v>
      </c>
      <c r="C258" s="52" t="s">
        <v>874</v>
      </c>
      <c r="D258" s="50">
        <f>VLOOKUP(B258,'[1]ICR Data'!$A:$E,5,FALSE)</f>
        <v>9.8999999999999991E-3</v>
      </c>
      <c r="E258" s="179">
        <f>IF(VLOOKUP($B258,'[2]AA Comparison'!$C$1:$R$65536,3)="","",VLOOKUP($B258,'[2]AA Comparison'!$C$1:$R$65536,3,FALSE))</f>
        <v>0</v>
      </c>
      <c r="F258" s="179">
        <f>IF(VLOOKUP($B258,'[2]AA Comparison'!$C$1:$R$65536,10)="","",VLOOKUP($B258,'[2]AA Comparison'!$C$1:$R$65536,10,FALSE))</f>
        <v>0.5</v>
      </c>
      <c r="G258" s="179">
        <f>IF(VLOOKUP($B258,'[2]AA Comparison'!$C$1:$R$65536,4)="","",VLOOKUP($B258,'[2]AA Comparison'!$C$1:$R$65536,4,FALSE))</f>
        <v>0</v>
      </c>
      <c r="H258" s="179">
        <f>IF(VLOOKUP($B258,'[2]AA Comparison'!$C$1:$R$65536,11)="","",VLOOKUP($B258,'[2]AA Comparison'!$C$1:$R$65536,11,FALSE))</f>
        <v>0</v>
      </c>
      <c r="I258" s="179">
        <f>IF(VLOOKUP($B258,'[2]AA Comparison'!$C$1:$R$65536,5)="","",VLOOKUP($B258,'[2]AA Comparison'!$C$1:$R$65536,5,FALSE))</f>
        <v>0</v>
      </c>
      <c r="J258" s="179">
        <f>IF(VLOOKUP($B258,'[2]AA Comparison'!$C$1:$R$65536,12)="","",VLOOKUP($B258,'[2]AA Comparison'!$C$1:$R$65536,12,FALSE))</f>
        <v>0</v>
      </c>
      <c r="K258" s="49">
        <f>IF(VLOOKUP($B258,'[2]AA Comparison'!$C$1:$R$65536,6)="","",VLOOKUP($B258,'[2]AA Comparison'!$C$1:$R$65536,6,FALSE))</f>
        <v>0.5</v>
      </c>
      <c r="L258" s="49">
        <f>IF(VLOOKUP($B258,'[2]AA Comparison'!$C$1:$R$65536,13)="","",VLOOKUP($B258,'[2]AA Comparison'!$C$1:$R$65536,13,FALSE))</f>
        <v>1</v>
      </c>
      <c r="M258" s="49">
        <f>IF(VLOOKUP($B258,'[2]AA Comparison'!$C$1:$R$65536,7)="","",VLOOKUP($B258,'[2]AA Comparison'!$C$1:$R$65536,7,FALSE))</f>
        <v>0</v>
      </c>
      <c r="N258" s="49">
        <f>IF(VLOOKUP($B258,'[2]AA Comparison'!$C$1:$R$65536,14)="","",VLOOKUP($B258,'[2]AA Comparison'!$C$1:$R$65536,14,FALSE))</f>
        <v>0</v>
      </c>
      <c r="O258" s="49">
        <f>IF(VLOOKUP($B258,'[2]AA Comparison'!$C$1:$R$65536,8)="","",VLOOKUP($B258,'[2]AA Comparison'!$C$1:$R$65536,8,FALSE))</f>
        <v>0</v>
      </c>
      <c r="P258" s="49">
        <f>IF(VLOOKUP($B258,'[2]AA Comparison'!$C$1:$R$65536,15)="","",VLOOKUP($B258,'[2]AA Comparison'!$C$1:$R$65536,15,FALSE))</f>
        <v>0</v>
      </c>
      <c r="Q258" s="49">
        <f>IF(VLOOKUP($B258,'[2]AA Comparison'!$C$1:$R$65536,9)="","",VLOOKUP($B258,'[2]AA Comparison'!$C$1:$R$65536,9,FALSE))</f>
        <v>0</v>
      </c>
      <c r="R258" s="49">
        <f>IF(VLOOKUP($B258,'[2]AA Comparison'!$C$1:$R$65536,16)="","",VLOOKUP($B258,'[2]AA Comparison'!$C$1:$R$65536,16,FALSE))</f>
        <v>0</v>
      </c>
      <c r="S258" s="13">
        <f>VLOOKUP(B258,'[1]BuySell Data'!$A:$E,5,FALSE)</f>
        <v>5.0000000000000001E-3</v>
      </c>
      <c r="T258" s="30" t="str">
        <f>VLOOKUP(B258,'[1]Investment Managers'!$A:$B,2,FALSE)</f>
        <v>Investors Mutual Limited</v>
      </c>
      <c r="U258" s="39"/>
    </row>
    <row r="259" spans="1:244" x14ac:dyDescent="0.25">
      <c r="A259" s="180" t="s">
        <v>317</v>
      </c>
      <c r="B259" s="39" t="s">
        <v>75</v>
      </c>
      <c r="C259" s="52" t="s">
        <v>874</v>
      </c>
      <c r="D259" s="50">
        <f>VLOOKUP(B259,'[1]ICR Data'!$A:$E,5,FALSE)</f>
        <v>8.0000000000000002E-3</v>
      </c>
      <c r="E259" s="179">
        <f>IF(VLOOKUP($B259,'[2]AA Comparison'!$C$1:$R$65536,3)="","",VLOOKUP($B259,'[2]AA Comparison'!$C$1:$R$65536,3,FALSE))</f>
        <v>0</v>
      </c>
      <c r="F259" s="179">
        <f>IF(VLOOKUP($B259,'[2]AA Comparison'!$C$1:$R$65536,10)="","",VLOOKUP($B259,'[2]AA Comparison'!$C$1:$R$65536,10,FALSE))</f>
        <v>0.15</v>
      </c>
      <c r="G259" s="179">
        <f>IF(VLOOKUP($B259,'[2]AA Comparison'!$C$1:$R$65536,4)="","",VLOOKUP($B259,'[2]AA Comparison'!$C$1:$R$65536,4,FALSE))</f>
        <v>0</v>
      </c>
      <c r="H259" s="179">
        <f>IF(VLOOKUP($B259,'[2]AA Comparison'!$C$1:$R$65536,11)="","",VLOOKUP($B259,'[2]AA Comparison'!$C$1:$R$65536,11,FALSE))</f>
        <v>0</v>
      </c>
      <c r="I259" s="179">
        <f>IF(VLOOKUP($B259,'[2]AA Comparison'!$C$1:$R$65536,5)="","",VLOOKUP($B259,'[2]AA Comparison'!$C$1:$R$65536,5,FALSE))</f>
        <v>0</v>
      </c>
      <c r="J259" s="179">
        <f>IF(VLOOKUP($B259,'[2]AA Comparison'!$C$1:$R$65536,12)="","",VLOOKUP($B259,'[2]AA Comparison'!$C$1:$R$65536,12,FALSE))</f>
        <v>0</v>
      </c>
      <c r="K259" s="49">
        <f>IF(VLOOKUP($B259,'[2]AA Comparison'!$C$1:$R$65536,6)="","",VLOOKUP($B259,'[2]AA Comparison'!$C$1:$R$65536,6,FALSE))</f>
        <v>0.85</v>
      </c>
      <c r="L259" s="49">
        <f>IF(VLOOKUP($B259,'[2]AA Comparison'!$C$1:$R$65536,13)="","",VLOOKUP($B259,'[2]AA Comparison'!$C$1:$R$65536,13,FALSE))</f>
        <v>1</v>
      </c>
      <c r="M259" s="49">
        <f>IF(VLOOKUP($B259,'[2]AA Comparison'!$C$1:$R$65536,7)="","",VLOOKUP($B259,'[2]AA Comparison'!$C$1:$R$65536,7,FALSE))</f>
        <v>0</v>
      </c>
      <c r="N259" s="49">
        <f>IF(VLOOKUP($B259,'[2]AA Comparison'!$C$1:$R$65536,14)="","",VLOOKUP($B259,'[2]AA Comparison'!$C$1:$R$65536,14,FALSE))</f>
        <v>0</v>
      </c>
      <c r="O259" s="49">
        <f>IF(VLOOKUP($B259,'[2]AA Comparison'!$C$1:$R$65536,8)="","",VLOOKUP($B259,'[2]AA Comparison'!$C$1:$R$65536,8,FALSE))</f>
        <v>0</v>
      </c>
      <c r="P259" s="49">
        <f>IF(VLOOKUP($B259,'[2]AA Comparison'!$C$1:$R$65536,15)="","",VLOOKUP($B259,'[2]AA Comparison'!$C$1:$R$65536,15,FALSE))</f>
        <v>0</v>
      </c>
      <c r="Q259" s="49">
        <f>IF(VLOOKUP($B259,'[2]AA Comparison'!$C$1:$R$65536,9)="","",VLOOKUP($B259,'[2]AA Comparison'!$C$1:$R$65536,9,FALSE))</f>
        <v>0</v>
      </c>
      <c r="R259" s="49">
        <f>IF(VLOOKUP($B259,'[2]AA Comparison'!$C$1:$R$65536,16)="","",VLOOKUP($B259,'[2]AA Comparison'!$C$1:$R$65536,16,FALSE))</f>
        <v>0</v>
      </c>
      <c r="S259" s="13">
        <f>VLOOKUP(B259,'[1]BuySell Data'!$A:$E,5,FALSE)</f>
        <v>3.8E-3</v>
      </c>
      <c r="T259" s="30" t="str">
        <f>VLOOKUP(B259,'[1]Investment Managers'!$A:$B,2,FALSE)</f>
        <v>Maple-Brown Abbott Limited</v>
      </c>
      <c r="U259" s="39"/>
    </row>
    <row r="260" spans="1:244" s="3" customFormat="1" ht="12" customHeight="1" x14ac:dyDescent="0.3">
      <c r="A260" s="118" t="s">
        <v>1055</v>
      </c>
      <c r="B260" s="50" t="s">
        <v>30</v>
      </c>
      <c r="C260" s="52" t="s">
        <v>874</v>
      </c>
      <c r="D260" s="50">
        <f>VLOOKUP(B260,'[1]ICR Data'!$A:$E,5,FALSE)</f>
        <v>9.4999999999999998E-3</v>
      </c>
      <c r="E260" s="179">
        <f>IF(VLOOKUP($B260,'[2]AA Comparison'!$C$1:$R$65536,3)="","",VLOOKUP($B260,'[2]AA Comparison'!$C$1:$R$65536,3,FALSE))</f>
        <v>0</v>
      </c>
      <c r="F260" s="179">
        <f>IF(VLOOKUP($B260,'[2]AA Comparison'!$C$1:$R$65536,10)="","",VLOOKUP($B260,'[2]AA Comparison'!$C$1:$R$65536,10,FALSE))</f>
        <v>0.3</v>
      </c>
      <c r="G260" s="179">
        <f>IF(VLOOKUP($B260,'[2]AA Comparison'!$C$1:$R$65536,4)="","",VLOOKUP($B260,'[2]AA Comparison'!$C$1:$R$65536,4,FALSE))</f>
        <v>0</v>
      </c>
      <c r="H260" s="179">
        <f>IF(VLOOKUP($B260,'[2]AA Comparison'!$C$1:$R$65536,11)="","",VLOOKUP($B260,'[2]AA Comparison'!$C$1:$R$65536,11,FALSE))</f>
        <v>0</v>
      </c>
      <c r="I260" s="179">
        <f>IF(VLOOKUP($B260,'[2]AA Comparison'!$C$1:$R$65536,5)="","",VLOOKUP($B260,'[2]AA Comparison'!$C$1:$R$65536,5,FALSE))</f>
        <v>0</v>
      </c>
      <c r="J260" s="179">
        <f>IF(VLOOKUP($B260,'[2]AA Comparison'!$C$1:$R$65536,12)="","",VLOOKUP($B260,'[2]AA Comparison'!$C$1:$R$65536,12,FALSE))</f>
        <v>0</v>
      </c>
      <c r="K260" s="49">
        <f>IF(VLOOKUP($B260,'[2]AA Comparison'!$C$1:$R$65536,6)="","",VLOOKUP($B260,'[2]AA Comparison'!$C$1:$R$65536,6,FALSE))</f>
        <v>0.6</v>
      </c>
      <c r="L260" s="49">
        <f>IF(VLOOKUP($B260,'[2]AA Comparison'!$C$1:$R$65536,13)="","",VLOOKUP($B260,'[2]AA Comparison'!$C$1:$R$65536,13,FALSE))</f>
        <v>1</v>
      </c>
      <c r="M260" s="49">
        <f>IF(VLOOKUP($B260,'[2]AA Comparison'!$C$1:$R$65536,7)="","",VLOOKUP($B260,'[2]AA Comparison'!$C$1:$R$65536,7,FALSE))</f>
        <v>0</v>
      </c>
      <c r="N260" s="49">
        <f>IF(VLOOKUP($B260,'[2]AA Comparison'!$C$1:$R$65536,14)="","",VLOOKUP($B260,'[2]AA Comparison'!$C$1:$R$65536,14,FALSE))</f>
        <v>0</v>
      </c>
      <c r="O260" s="49">
        <f>IF(VLOOKUP($B260,'[2]AA Comparison'!$C$1:$R$65536,8)="","",VLOOKUP($B260,'[2]AA Comparison'!$C$1:$R$65536,8,FALSE))</f>
        <v>0</v>
      </c>
      <c r="P260" s="49">
        <f>IF(VLOOKUP($B260,'[2]AA Comparison'!$C$1:$R$65536,15)="","",VLOOKUP($B260,'[2]AA Comparison'!$C$1:$R$65536,15,FALSE))</f>
        <v>0</v>
      </c>
      <c r="Q260" s="49">
        <f>IF(VLOOKUP($B260,'[2]AA Comparison'!$C$1:$R$65536,9)="","",VLOOKUP($B260,'[2]AA Comparison'!$C$1:$R$65536,9,FALSE))</f>
        <v>0</v>
      </c>
      <c r="R260" s="49">
        <f>IF(VLOOKUP($B260,'[2]AA Comparison'!$C$1:$R$65536,16)="","",VLOOKUP($B260,'[2]AA Comparison'!$C$1:$R$65536,16,FALSE))</f>
        <v>0</v>
      </c>
      <c r="S260" s="13">
        <f>VLOOKUP(B260,'[1]BuySell Data'!$A:$E,5,FALSE)</f>
        <v>4.0000000000000001E-3</v>
      </c>
      <c r="T260" s="30" t="str">
        <f>VLOOKUP(B260,'[1]Investment Managers'!$A:$B,2,FALSE)</f>
        <v>Merlon Capital Partners Pty Limited</v>
      </c>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row>
    <row r="261" spans="1:244" ht="13" x14ac:dyDescent="0.3">
      <c r="A261" s="63" t="s">
        <v>1368</v>
      </c>
      <c r="B261" s="61" t="s">
        <v>42</v>
      </c>
      <c r="C261" s="52" t="s">
        <v>874</v>
      </c>
      <c r="D261" s="50">
        <f>VLOOKUP(B261,'[1]ICR Data'!$A:$E,5,FALSE)</f>
        <v>7.1999999999999998E-3</v>
      </c>
      <c r="E261" s="179">
        <f>IF(VLOOKUP($B261,'[2]AA Comparison'!$C$1:$R$65536,3)="","",VLOOKUP($B261,'[2]AA Comparison'!$C$1:$R$65536,3,FALSE))</f>
        <v>0</v>
      </c>
      <c r="F261" s="179">
        <f>IF(VLOOKUP($B261,'[2]AA Comparison'!$C$1:$R$65536,10)="","",VLOOKUP($B261,'[2]AA Comparison'!$C$1:$R$65536,10,FALSE))</f>
        <v>0.2</v>
      </c>
      <c r="G261" s="179">
        <f>IF(VLOOKUP($B261,'[2]AA Comparison'!$C$1:$R$65536,4)="","",VLOOKUP($B261,'[2]AA Comparison'!$C$1:$R$65536,4,FALSE))</f>
        <v>0</v>
      </c>
      <c r="H261" s="179">
        <f>IF(VLOOKUP($B261,'[2]AA Comparison'!$C$1:$R$65536,11)="","",VLOOKUP($B261,'[2]AA Comparison'!$C$1:$R$65536,11,FALSE))</f>
        <v>0</v>
      </c>
      <c r="I261" s="179">
        <f>IF(VLOOKUP($B261,'[2]AA Comparison'!$C$1:$R$65536,5)="","",VLOOKUP($B261,'[2]AA Comparison'!$C$1:$R$65536,5,FALSE))</f>
        <v>0</v>
      </c>
      <c r="J261" s="179">
        <f>IF(VLOOKUP($B261,'[2]AA Comparison'!$C$1:$R$65536,12)="","",VLOOKUP($B261,'[2]AA Comparison'!$C$1:$R$65536,12,FALSE))</f>
        <v>0</v>
      </c>
      <c r="K261" s="49">
        <f>IF(VLOOKUP($B261,'[2]AA Comparison'!$C$1:$R$65536,6)="","",VLOOKUP($B261,'[2]AA Comparison'!$C$1:$R$65536,6,FALSE))</f>
        <v>0.8</v>
      </c>
      <c r="L261" s="49">
        <f>IF(VLOOKUP($B261,'[2]AA Comparison'!$C$1:$R$65536,13)="","",VLOOKUP($B261,'[2]AA Comparison'!$C$1:$R$65536,13,FALSE))</f>
        <v>1</v>
      </c>
      <c r="M261" s="49">
        <f>IF(VLOOKUP($B261,'[2]AA Comparison'!$C$1:$R$65536,7)="","",VLOOKUP($B261,'[2]AA Comparison'!$C$1:$R$65536,7,FALSE))</f>
        <v>0</v>
      </c>
      <c r="N261" s="49">
        <f>IF(VLOOKUP($B261,'[2]AA Comparison'!$C$1:$R$65536,14)="","",VLOOKUP($B261,'[2]AA Comparison'!$C$1:$R$65536,14,FALSE))</f>
        <v>0</v>
      </c>
      <c r="O261" s="49">
        <f>IF(VLOOKUP($B261,'[2]AA Comparison'!$C$1:$R$65536,8)="","",VLOOKUP($B261,'[2]AA Comparison'!$C$1:$R$65536,8,FALSE))</f>
        <v>0</v>
      </c>
      <c r="P261" s="49">
        <f>IF(VLOOKUP($B261,'[2]AA Comparison'!$C$1:$R$65536,15)="","",VLOOKUP($B261,'[2]AA Comparison'!$C$1:$R$65536,15,FALSE))</f>
        <v>0.05</v>
      </c>
      <c r="Q261" s="49">
        <f>IF(VLOOKUP($B261,'[2]AA Comparison'!$C$1:$R$65536,9)="","",VLOOKUP($B261,'[2]AA Comparison'!$C$1:$R$65536,9,FALSE))</f>
        <v>0</v>
      </c>
      <c r="R261" s="49">
        <f>IF(VLOOKUP($B261,'[2]AA Comparison'!$C$1:$R$65536,16)="","",VLOOKUP($B261,'[2]AA Comparison'!$C$1:$R$65536,16,FALSE))</f>
        <v>0</v>
      </c>
      <c r="S261" s="13">
        <f>VLOOKUP(B261,'[1]BuySell Data'!$A:$E,5,FALSE)</f>
        <v>5.0000000000000001E-3</v>
      </c>
      <c r="T261" s="30" t="str">
        <f>VLOOKUP(B261,'[1]Investment Managers'!$A:$B,2,FALSE)</f>
        <v>MLC Investments Limited</v>
      </c>
      <c r="U261" s="39"/>
    </row>
    <row r="262" spans="1:244" x14ac:dyDescent="0.25">
      <c r="A262" s="180" t="s">
        <v>253</v>
      </c>
      <c r="B262" s="39" t="s">
        <v>85</v>
      </c>
      <c r="C262" s="52" t="s">
        <v>874</v>
      </c>
      <c r="D262" s="50">
        <f>VLOOKUP(B262,'[1]ICR Data'!$A:$E,5,FALSE)</f>
        <v>9.4999999999999998E-3</v>
      </c>
      <c r="E262" s="179">
        <f>IF(VLOOKUP($B262,'[2]AA Comparison'!$C$1:$R$65536,3)="","",VLOOKUP($B262,'[2]AA Comparison'!$C$1:$R$65536,3,FALSE))</f>
        <v>0</v>
      </c>
      <c r="F262" s="179">
        <f>IF(VLOOKUP($B262,'[2]AA Comparison'!$C$1:$R$65536,10)="","",VLOOKUP($B262,'[2]AA Comparison'!$C$1:$R$65536,10,FALSE))</f>
        <v>0.05</v>
      </c>
      <c r="G262" s="179">
        <f>IF(VLOOKUP($B262,'[2]AA Comparison'!$C$1:$R$65536,4)="","",VLOOKUP($B262,'[2]AA Comparison'!$C$1:$R$65536,4,FALSE))</f>
        <v>0</v>
      </c>
      <c r="H262" s="179">
        <f>IF(VLOOKUP($B262,'[2]AA Comparison'!$C$1:$R$65536,11)="","",VLOOKUP($B262,'[2]AA Comparison'!$C$1:$R$65536,11,FALSE))</f>
        <v>0</v>
      </c>
      <c r="I262" s="179">
        <f>IF(VLOOKUP($B262,'[2]AA Comparison'!$C$1:$R$65536,5)="","",VLOOKUP($B262,'[2]AA Comparison'!$C$1:$R$65536,5,FALSE))</f>
        <v>0</v>
      </c>
      <c r="J262" s="179">
        <f>IF(VLOOKUP($B262,'[2]AA Comparison'!$C$1:$R$65536,12)="","",VLOOKUP($B262,'[2]AA Comparison'!$C$1:$R$65536,12,FALSE))</f>
        <v>0</v>
      </c>
      <c r="K262" s="49">
        <f>IF(VLOOKUP($B262,'[2]AA Comparison'!$C$1:$R$65536,6)="","",VLOOKUP($B262,'[2]AA Comparison'!$C$1:$R$65536,6,FALSE))</f>
        <v>0.95</v>
      </c>
      <c r="L262" s="49">
        <f>IF(VLOOKUP($B262,'[2]AA Comparison'!$C$1:$R$65536,13)="","",VLOOKUP($B262,'[2]AA Comparison'!$C$1:$R$65536,13,FALSE))</f>
        <v>1</v>
      </c>
      <c r="M262" s="49">
        <f>IF(VLOOKUP($B262,'[2]AA Comparison'!$C$1:$R$65536,7)="","",VLOOKUP($B262,'[2]AA Comparison'!$C$1:$R$65536,7,FALSE))</f>
        <v>0</v>
      </c>
      <c r="N262" s="49">
        <f>IF(VLOOKUP($B262,'[2]AA Comparison'!$C$1:$R$65536,14)="","",VLOOKUP($B262,'[2]AA Comparison'!$C$1:$R$65536,14,FALSE))</f>
        <v>0</v>
      </c>
      <c r="O262" s="49">
        <f>IF(VLOOKUP($B262,'[2]AA Comparison'!$C$1:$R$65536,8)="","",VLOOKUP($B262,'[2]AA Comparison'!$C$1:$R$65536,8,FALSE))</f>
        <v>0</v>
      </c>
      <c r="P262" s="49">
        <f>IF(VLOOKUP($B262,'[2]AA Comparison'!$C$1:$R$65536,15)="","",VLOOKUP($B262,'[2]AA Comparison'!$C$1:$R$65536,15,FALSE))</f>
        <v>0</v>
      </c>
      <c r="Q262" s="49">
        <f>IF(VLOOKUP($B262,'[2]AA Comparison'!$C$1:$R$65536,9)="","",VLOOKUP($B262,'[2]AA Comparison'!$C$1:$R$65536,9,FALSE))</f>
        <v>0</v>
      </c>
      <c r="R262" s="49">
        <f>IF(VLOOKUP($B262,'[2]AA Comparison'!$C$1:$R$65536,16)="","",VLOOKUP($B262,'[2]AA Comparison'!$C$1:$R$65536,16,FALSE))</f>
        <v>0</v>
      </c>
      <c r="S262" s="13">
        <f>VLOOKUP(B262,'[1]BuySell Data'!$A:$E,5,FALSE)</f>
        <v>1.8E-3</v>
      </c>
      <c r="T262" s="30" t="str">
        <f>VLOOKUP(B262,'[1]Investment Managers'!$A:$B,2,FALSE)</f>
        <v>UBS Asset Management (Australia) Ltd</v>
      </c>
      <c r="U262" s="39"/>
    </row>
    <row r="263" spans="1:244" x14ac:dyDescent="0.25">
      <c r="A263" s="118" t="s">
        <v>1029</v>
      </c>
      <c r="B263" s="39" t="s">
        <v>119</v>
      </c>
      <c r="C263" s="52" t="s">
        <v>874</v>
      </c>
      <c r="D263" s="50">
        <f>VLOOKUP(B263,'[1]ICR Data'!$A:$E,5,FALSE)</f>
        <v>9.0000000000000011E-3</v>
      </c>
      <c r="E263" s="179">
        <f>IF(VLOOKUP($B263,'[2]AA Comparison'!$C$1:$R$65536,3)="","",VLOOKUP($B263,'[2]AA Comparison'!$C$1:$R$65536,3,FALSE))</f>
        <v>0</v>
      </c>
      <c r="F263" s="179">
        <f>IF(VLOOKUP($B263,'[2]AA Comparison'!$C$1:$R$65536,10)="","",VLOOKUP($B263,'[2]AA Comparison'!$C$1:$R$65536,10,FALSE))</f>
        <v>0.15</v>
      </c>
      <c r="G263" s="179">
        <f>IF(VLOOKUP($B263,'[2]AA Comparison'!$C$1:$R$65536,4)="","",VLOOKUP($B263,'[2]AA Comparison'!$C$1:$R$65536,4,FALSE))</f>
        <v>0</v>
      </c>
      <c r="H263" s="179">
        <f>IF(VLOOKUP($B263,'[2]AA Comparison'!$C$1:$R$65536,11)="","",VLOOKUP($B263,'[2]AA Comparison'!$C$1:$R$65536,11,FALSE))</f>
        <v>0</v>
      </c>
      <c r="I263" s="179">
        <f>IF(VLOOKUP($B263,'[2]AA Comparison'!$C$1:$R$65536,5)="","",VLOOKUP($B263,'[2]AA Comparison'!$C$1:$R$65536,5,FALSE))</f>
        <v>0</v>
      </c>
      <c r="J263" s="179">
        <f>IF(VLOOKUP($B263,'[2]AA Comparison'!$C$1:$R$65536,12)="","",VLOOKUP($B263,'[2]AA Comparison'!$C$1:$R$65536,12,FALSE))</f>
        <v>0</v>
      </c>
      <c r="K263" s="49">
        <f>IF(VLOOKUP($B263,'[2]AA Comparison'!$C$1:$R$65536,6)="","",VLOOKUP($B263,'[2]AA Comparison'!$C$1:$R$65536,6,FALSE))</f>
        <v>0.6</v>
      </c>
      <c r="L263" s="49">
        <f>IF(VLOOKUP($B263,'[2]AA Comparison'!$C$1:$R$65536,13)="","",VLOOKUP($B263,'[2]AA Comparison'!$C$1:$R$65536,13,FALSE))</f>
        <v>1</v>
      </c>
      <c r="M263" s="49">
        <f>IF(VLOOKUP($B263,'[2]AA Comparison'!$C$1:$R$65536,7)="","",VLOOKUP($B263,'[2]AA Comparison'!$C$1:$R$65536,7,FALSE))</f>
        <v>0</v>
      </c>
      <c r="N263" s="49">
        <f>IF(VLOOKUP($B263,'[2]AA Comparison'!$C$1:$R$65536,14)="","",VLOOKUP($B263,'[2]AA Comparison'!$C$1:$R$65536,14,FALSE))</f>
        <v>0</v>
      </c>
      <c r="O263" s="49">
        <f>IF(VLOOKUP($B263,'[2]AA Comparison'!$C$1:$R$65536,8)="","",VLOOKUP($B263,'[2]AA Comparison'!$C$1:$R$65536,8,FALSE))</f>
        <v>0</v>
      </c>
      <c r="P263" s="49">
        <f>IF(VLOOKUP($B263,'[2]AA Comparison'!$C$1:$R$65536,15)="","",VLOOKUP($B263,'[2]AA Comparison'!$C$1:$R$65536,15,FALSE))</f>
        <v>0.15</v>
      </c>
      <c r="Q263" s="49">
        <f>IF(VLOOKUP($B263,'[2]AA Comparison'!$C$1:$R$65536,9)="","",VLOOKUP($B263,'[2]AA Comparison'!$C$1:$R$65536,9,FALSE))</f>
        <v>0</v>
      </c>
      <c r="R263" s="49">
        <f>IF(VLOOKUP($B263,'[2]AA Comparison'!$C$1:$R$65536,16)="","",VLOOKUP($B263,'[2]AA Comparison'!$C$1:$R$65536,16,FALSE))</f>
        <v>0</v>
      </c>
      <c r="S263" s="13">
        <f>VLOOKUP(B263,'[1]BuySell Data'!$A:$E,5,FALSE)</f>
        <v>5.0000000000000001E-3</v>
      </c>
      <c r="T263" s="30" t="str">
        <f>VLOOKUP(B263,'[1]Investment Managers'!$A:$B,2,FALSE)</f>
        <v>Pendal Group Ltd</v>
      </c>
      <c r="U263" s="39"/>
    </row>
    <row r="264" spans="1:244" x14ac:dyDescent="0.25">
      <c r="A264" s="180" t="s">
        <v>375</v>
      </c>
      <c r="B264" s="19" t="s">
        <v>376</v>
      </c>
      <c r="C264" s="52" t="s">
        <v>874</v>
      </c>
      <c r="D264" s="50">
        <f>VLOOKUP(B264,'[1]ICR Data'!$A:$E,5,FALSE)</f>
        <v>9.7999999999999997E-3</v>
      </c>
      <c r="E264" s="179">
        <f>IF(VLOOKUP($B264,'[2]AA Comparison'!$C$1:$R$65536,3)="","",VLOOKUP($B264,'[2]AA Comparison'!$C$1:$R$65536,3,FALSE))</f>
        <v>0</v>
      </c>
      <c r="F264" s="179">
        <f>IF(VLOOKUP($B264,'[2]AA Comparison'!$C$1:$R$65536,10)="","",VLOOKUP($B264,'[2]AA Comparison'!$C$1:$R$65536,10,FALSE))</f>
        <v>0.1</v>
      </c>
      <c r="G264" s="179">
        <f>IF(VLOOKUP($B264,'[2]AA Comparison'!$C$1:$R$65536,4)="","",VLOOKUP($B264,'[2]AA Comparison'!$C$1:$R$65536,4,FALSE))</f>
        <v>0</v>
      </c>
      <c r="H264" s="179">
        <f>IF(VLOOKUP($B264,'[2]AA Comparison'!$C$1:$R$65536,11)="","",VLOOKUP($B264,'[2]AA Comparison'!$C$1:$R$65536,11,FALSE))</f>
        <v>0</v>
      </c>
      <c r="I264" s="179">
        <f>IF(VLOOKUP($B264,'[2]AA Comparison'!$C$1:$R$65536,5)="","",VLOOKUP($B264,'[2]AA Comparison'!$C$1:$R$65536,5,FALSE))</f>
        <v>0</v>
      </c>
      <c r="J264" s="179">
        <f>IF(VLOOKUP($B264,'[2]AA Comparison'!$C$1:$R$65536,12)="","",VLOOKUP($B264,'[2]AA Comparison'!$C$1:$R$65536,12,FALSE))</f>
        <v>0</v>
      </c>
      <c r="K264" s="49">
        <f>IF(VLOOKUP($B264,'[2]AA Comparison'!$C$1:$R$65536,6)="","",VLOOKUP($B264,'[2]AA Comparison'!$C$1:$R$65536,6,FALSE))</f>
        <v>0.9</v>
      </c>
      <c r="L264" s="49">
        <f>IF(VLOOKUP($B264,'[2]AA Comparison'!$C$1:$R$65536,13)="","",VLOOKUP($B264,'[2]AA Comparison'!$C$1:$R$65536,13,FALSE))</f>
        <v>1</v>
      </c>
      <c r="M264" s="49">
        <f>IF(VLOOKUP($B264,'[2]AA Comparison'!$C$1:$R$65536,7)="","",VLOOKUP($B264,'[2]AA Comparison'!$C$1:$R$65536,7,FALSE))</f>
        <v>0</v>
      </c>
      <c r="N264" s="49">
        <f>IF(VLOOKUP($B264,'[2]AA Comparison'!$C$1:$R$65536,14)="","",VLOOKUP($B264,'[2]AA Comparison'!$C$1:$R$65536,14,FALSE))</f>
        <v>0</v>
      </c>
      <c r="O264" s="49">
        <f>IF(VLOOKUP($B264,'[2]AA Comparison'!$C$1:$R$65536,8)="","",VLOOKUP($B264,'[2]AA Comparison'!$C$1:$R$65536,8,FALSE))</f>
        <v>0</v>
      </c>
      <c r="P264" s="49">
        <f>IF(VLOOKUP($B264,'[2]AA Comparison'!$C$1:$R$65536,15)="","",VLOOKUP($B264,'[2]AA Comparison'!$C$1:$R$65536,15,FALSE))</f>
        <v>0</v>
      </c>
      <c r="Q264" s="49">
        <f>IF(VLOOKUP($B264,'[2]AA Comparison'!$C$1:$R$65536,9)="","",VLOOKUP($B264,'[2]AA Comparison'!$C$1:$R$65536,9,FALSE))</f>
        <v>0</v>
      </c>
      <c r="R264" s="49">
        <f>IF(VLOOKUP($B264,'[2]AA Comparison'!$C$1:$R$65536,16)="","",VLOOKUP($B264,'[2]AA Comparison'!$C$1:$R$65536,16,FALSE))</f>
        <v>0</v>
      </c>
      <c r="S264" s="13">
        <f>VLOOKUP(B264,'[1]BuySell Data'!$A:$E,5,FALSE)</f>
        <v>3.0000000000000001E-3</v>
      </c>
      <c r="T264" s="30" t="str">
        <f>VLOOKUP(B264,'[1]Investment Managers'!$A:$B,2,FALSE)</f>
        <v>Perennial Investment Partners Ltd</v>
      </c>
      <c r="U264" s="39"/>
    </row>
    <row r="265" spans="1:244" s="3" customFormat="1" ht="12" customHeight="1" x14ac:dyDescent="0.3">
      <c r="A265" s="180" t="s">
        <v>334</v>
      </c>
      <c r="B265" s="39" t="s">
        <v>333</v>
      </c>
      <c r="C265" s="52" t="s">
        <v>874</v>
      </c>
      <c r="D265" s="50">
        <f>VLOOKUP(B265,'[1]ICR Data'!$A:$E,5,FALSE)</f>
        <v>9.0000000000000011E-3</v>
      </c>
      <c r="E265" s="179">
        <f>IF(VLOOKUP($B265,'[2]AA Comparison'!$C$1:$R$65536,3)="","",VLOOKUP($B265,'[2]AA Comparison'!$C$1:$R$65536,3,FALSE))</f>
        <v>0</v>
      </c>
      <c r="F265" s="179">
        <f>IF(VLOOKUP($B265,'[2]AA Comparison'!$C$1:$R$65536,10)="","",VLOOKUP($B265,'[2]AA Comparison'!$C$1:$R$65536,10,FALSE))</f>
        <v>0.1</v>
      </c>
      <c r="G265" s="179">
        <f>IF(VLOOKUP($B265,'[2]AA Comparison'!$C$1:$R$65536,4)="","",VLOOKUP($B265,'[2]AA Comparison'!$C$1:$R$65536,4,FALSE))</f>
        <v>0</v>
      </c>
      <c r="H265" s="179">
        <f>IF(VLOOKUP($B265,'[2]AA Comparison'!$C$1:$R$65536,11)="","",VLOOKUP($B265,'[2]AA Comparison'!$C$1:$R$65536,11,FALSE))</f>
        <v>0</v>
      </c>
      <c r="I265" s="179">
        <f>IF(VLOOKUP($B265,'[2]AA Comparison'!$C$1:$R$65536,5)="","",VLOOKUP($B265,'[2]AA Comparison'!$C$1:$R$65536,5,FALSE))</f>
        <v>0</v>
      </c>
      <c r="J265" s="179">
        <f>IF(VLOOKUP($B265,'[2]AA Comparison'!$C$1:$R$65536,12)="","",VLOOKUP($B265,'[2]AA Comparison'!$C$1:$R$65536,12,FALSE))</f>
        <v>0</v>
      </c>
      <c r="K265" s="49">
        <f>IF(VLOOKUP($B265,'[2]AA Comparison'!$C$1:$R$65536,6)="","",VLOOKUP($B265,'[2]AA Comparison'!$C$1:$R$65536,6,FALSE))</f>
        <v>0.9</v>
      </c>
      <c r="L265" s="49">
        <f>IF(VLOOKUP($B265,'[2]AA Comparison'!$C$1:$R$65536,13)="","",VLOOKUP($B265,'[2]AA Comparison'!$C$1:$R$65536,13,FALSE))</f>
        <v>1</v>
      </c>
      <c r="M265" s="49">
        <f>IF(VLOOKUP($B265,'[2]AA Comparison'!$C$1:$R$65536,7)="","",VLOOKUP($B265,'[2]AA Comparison'!$C$1:$R$65536,7,FALSE))</f>
        <v>0</v>
      </c>
      <c r="N265" s="49">
        <f>IF(VLOOKUP($B265,'[2]AA Comparison'!$C$1:$R$65536,14)="","",VLOOKUP($B265,'[2]AA Comparison'!$C$1:$R$65536,14,FALSE))</f>
        <v>0</v>
      </c>
      <c r="O265" s="49">
        <f>IF(VLOOKUP($B265,'[2]AA Comparison'!$C$1:$R$65536,8)="","",VLOOKUP($B265,'[2]AA Comparison'!$C$1:$R$65536,8,FALSE))</f>
        <v>0</v>
      </c>
      <c r="P265" s="49">
        <f>IF(VLOOKUP($B265,'[2]AA Comparison'!$C$1:$R$65536,15)="","",VLOOKUP($B265,'[2]AA Comparison'!$C$1:$R$65536,15,FALSE))</f>
        <v>0</v>
      </c>
      <c r="Q265" s="49">
        <f>IF(VLOOKUP($B265,'[2]AA Comparison'!$C$1:$R$65536,9)="","",VLOOKUP($B265,'[2]AA Comparison'!$C$1:$R$65536,9,FALSE))</f>
        <v>0</v>
      </c>
      <c r="R265" s="49">
        <f>IF(VLOOKUP($B265,'[2]AA Comparison'!$C$1:$R$65536,16)="","",VLOOKUP($B265,'[2]AA Comparison'!$C$1:$R$65536,16,FALSE))</f>
        <v>0</v>
      </c>
      <c r="S265" s="13">
        <f>VLOOKUP(B265,'[1]BuySell Data'!$A:$E,5,FALSE)</f>
        <v>4.0000000000000001E-3</v>
      </c>
      <c r="T265" s="30" t="str">
        <f>VLOOKUP(B265,'[1]Investment Managers'!$A:$B,2,FALSE)</f>
        <v>Plato Investment Management Limited</v>
      </c>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row>
    <row r="266" spans="1:244" x14ac:dyDescent="0.25">
      <c r="A266" s="118" t="s">
        <v>156</v>
      </c>
      <c r="B266" s="178" t="s">
        <v>157</v>
      </c>
      <c r="C266" s="52" t="s">
        <v>874</v>
      </c>
      <c r="D266" s="50">
        <f>VLOOKUP(B266,'[1]ICR Data'!$A:$E,5,FALSE)</f>
        <v>3.4999999999999996E-3</v>
      </c>
      <c r="E266" s="179">
        <f>IF(VLOOKUP($B266,'[2]AA Comparison'!$C$1:$R$65536,3)="","",VLOOKUP($B266,'[2]AA Comparison'!$C$1:$R$65536,3,FALSE))</f>
        <v>0</v>
      </c>
      <c r="F266" s="179">
        <f>IF(VLOOKUP($B266,'[2]AA Comparison'!$C$1:$R$65536,10)="","",VLOOKUP($B266,'[2]AA Comparison'!$C$1:$R$65536,10,FALSE))</f>
        <v>0</v>
      </c>
      <c r="G266" s="179">
        <f>IF(VLOOKUP($B266,'[2]AA Comparison'!$C$1:$R$65536,4)="","",VLOOKUP($B266,'[2]AA Comparison'!$C$1:$R$65536,4,FALSE))</f>
        <v>0</v>
      </c>
      <c r="H266" s="179">
        <f>IF(VLOOKUP($B266,'[2]AA Comparison'!$C$1:$R$65536,11)="","",VLOOKUP($B266,'[2]AA Comparison'!$C$1:$R$65536,11,FALSE))</f>
        <v>0</v>
      </c>
      <c r="I266" s="179">
        <f>IF(VLOOKUP($B266,'[2]AA Comparison'!$C$1:$R$65536,5)="","",VLOOKUP($B266,'[2]AA Comparison'!$C$1:$R$65536,5,FALSE))</f>
        <v>0</v>
      </c>
      <c r="J266" s="179">
        <f>IF(VLOOKUP($B266,'[2]AA Comparison'!$C$1:$R$65536,12)="","",VLOOKUP($B266,'[2]AA Comparison'!$C$1:$R$65536,12,FALSE))</f>
        <v>0</v>
      </c>
      <c r="K266" s="49">
        <f>IF(VLOOKUP($B266,'[2]AA Comparison'!$C$1:$R$65536,6)="","",VLOOKUP($B266,'[2]AA Comparison'!$C$1:$R$65536,6,FALSE))</f>
        <v>1</v>
      </c>
      <c r="L266" s="49">
        <f>IF(VLOOKUP($B266,'[2]AA Comparison'!$C$1:$R$65536,13)="","",VLOOKUP($B266,'[2]AA Comparison'!$C$1:$R$65536,13,FALSE))</f>
        <v>1</v>
      </c>
      <c r="M266" s="49">
        <f>IF(VLOOKUP($B266,'[2]AA Comparison'!$C$1:$R$65536,7)="","",VLOOKUP($B266,'[2]AA Comparison'!$C$1:$R$65536,7,FALSE))</f>
        <v>0</v>
      </c>
      <c r="N266" s="49">
        <f>IF(VLOOKUP($B266,'[2]AA Comparison'!$C$1:$R$65536,14)="","",VLOOKUP($B266,'[2]AA Comparison'!$C$1:$R$65536,14,FALSE))</f>
        <v>0</v>
      </c>
      <c r="O266" s="49">
        <f>IF(VLOOKUP($B266,'[2]AA Comparison'!$C$1:$R$65536,8)="","",VLOOKUP($B266,'[2]AA Comparison'!$C$1:$R$65536,8,FALSE))</f>
        <v>0</v>
      </c>
      <c r="P266" s="49">
        <f>IF(VLOOKUP($B266,'[2]AA Comparison'!$C$1:$R$65536,15)="","",VLOOKUP($B266,'[2]AA Comparison'!$C$1:$R$65536,15,FALSE))</f>
        <v>0</v>
      </c>
      <c r="Q266" s="49">
        <f>IF(VLOOKUP($B266,'[2]AA Comparison'!$C$1:$R$65536,9)="","",VLOOKUP($B266,'[2]AA Comparison'!$C$1:$R$65536,9,FALSE))</f>
        <v>0</v>
      </c>
      <c r="R266" s="49">
        <f>IF(VLOOKUP($B266,'[2]AA Comparison'!$C$1:$R$65536,16)="","",VLOOKUP($B266,'[2]AA Comparison'!$C$1:$R$65536,16,FALSE))</f>
        <v>0</v>
      </c>
      <c r="S266" s="13">
        <f>VLOOKUP(B266,'[1]BuySell Data'!$A:$E,5,FALSE)</f>
        <v>1E-3</v>
      </c>
      <c r="T266" s="30" t="str">
        <f>VLOOKUP(B266,'[1]Investment Managers'!$A:$B,2,FALSE)</f>
        <v>Vanguard Investments Australia Ltd</v>
      </c>
      <c r="U266" s="39"/>
    </row>
    <row r="267" spans="1:244" ht="13" x14ac:dyDescent="0.3">
      <c r="A267" s="181" t="s">
        <v>211</v>
      </c>
      <c r="B267" s="178"/>
      <c r="C267" s="178"/>
      <c r="D267" s="50"/>
      <c r="E267" s="179"/>
      <c r="F267" s="179"/>
      <c r="G267" s="179"/>
      <c r="H267" s="179"/>
      <c r="I267" s="179"/>
      <c r="J267" s="179"/>
      <c r="K267" s="49"/>
      <c r="L267" s="49"/>
      <c r="M267" s="49"/>
      <c r="N267" s="49"/>
      <c r="O267" s="49"/>
      <c r="P267" s="49"/>
      <c r="Q267" s="49"/>
      <c r="R267" s="49"/>
      <c r="S267" s="13"/>
      <c r="T267" s="37"/>
      <c r="U267" s="39"/>
    </row>
    <row r="268" spans="1:244" x14ac:dyDescent="0.25">
      <c r="A268" s="118" t="s">
        <v>1051</v>
      </c>
      <c r="B268" s="189" t="s">
        <v>154</v>
      </c>
      <c r="C268" s="52" t="s">
        <v>874</v>
      </c>
      <c r="D268" s="50">
        <f>VLOOKUP(B268,'[1]ICR Data'!$A:$E,5,FALSE)</f>
        <v>9.7000000000000003E-3</v>
      </c>
      <c r="E268" s="179">
        <f>IF(VLOOKUP($B268,'[2]AA Comparison'!$C$1:$R$65536,3)="","",VLOOKUP($B268,'[2]AA Comparison'!$C$1:$R$65536,3,FALSE))</f>
        <v>0</v>
      </c>
      <c r="F268" s="179">
        <f>IF(VLOOKUP($B268,'[2]AA Comparison'!$C$1:$R$65536,10)="","",VLOOKUP($B268,'[2]AA Comparison'!$C$1:$R$65536,10,FALSE))</f>
        <v>0.15</v>
      </c>
      <c r="G268" s="179">
        <f>IF(VLOOKUP($B268,'[2]AA Comparison'!$C$1:$R$65536,4)="","",VLOOKUP($B268,'[2]AA Comparison'!$C$1:$R$65536,4,FALSE))</f>
        <v>0</v>
      </c>
      <c r="H268" s="179">
        <f>IF(VLOOKUP($B268,'[2]AA Comparison'!$C$1:$R$65536,11)="","",VLOOKUP($B268,'[2]AA Comparison'!$C$1:$R$65536,11,FALSE))</f>
        <v>0</v>
      </c>
      <c r="I268" s="179">
        <f>IF(VLOOKUP($B268,'[2]AA Comparison'!$C$1:$R$65536,5)="","",VLOOKUP($B268,'[2]AA Comparison'!$C$1:$R$65536,5,FALSE))</f>
        <v>0</v>
      </c>
      <c r="J268" s="179">
        <f>IF(VLOOKUP($B268,'[2]AA Comparison'!$C$1:$R$65536,12)="","",VLOOKUP($B268,'[2]AA Comparison'!$C$1:$R$65536,12,FALSE))</f>
        <v>0</v>
      </c>
      <c r="K268" s="49">
        <f>IF(VLOOKUP($B268,'[2]AA Comparison'!$C$1:$R$65536,6)="","",VLOOKUP($B268,'[2]AA Comparison'!$C$1:$R$65536,6,FALSE))</f>
        <v>0.85</v>
      </c>
      <c r="L268" s="49">
        <f>IF(VLOOKUP($B268,'[2]AA Comparison'!$C$1:$R$65536,13)="","",VLOOKUP($B268,'[2]AA Comparison'!$C$1:$R$65536,13,FALSE))</f>
        <v>1</v>
      </c>
      <c r="M268" s="49">
        <f>IF(VLOOKUP($B268,'[2]AA Comparison'!$C$1:$R$65536,7)="","",VLOOKUP($B268,'[2]AA Comparison'!$C$1:$R$65536,7,FALSE))</f>
        <v>0</v>
      </c>
      <c r="N268" s="49">
        <f>IF(VLOOKUP($B268,'[2]AA Comparison'!$C$1:$R$65536,14)="","",VLOOKUP($B268,'[2]AA Comparison'!$C$1:$R$65536,14,FALSE))</f>
        <v>0</v>
      </c>
      <c r="O268" s="49">
        <f>IF(VLOOKUP($B268,'[2]AA Comparison'!$C$1:$R$65536,8)="","",VLOOKUP($B268,'[2]AA Comparison'!$C$1:$R$65536,8,FALSE))</f>
        <v>0</v>
      </c>
      <c r="P268" s="49">
        <f>IF(VLOOKUP($B268,'[2]AA Comparison'!$C$1:$R$65536,15)="","",VLOOKUP($B268,'[2]AA Comparison'!$C$1:$R$65536,15,FALSE))</f>
        <v>0</v>
      </c>
      <c r="Q268" s="49">
        <f>IF(VLOOKUP($B268,'[2]AA Comparison'!$C$1:$R$65536,9)="","",VLOOKUP($B268,'[2]AA Comparison'!$C$1:$R$65536,9,FALSE))</f>
        <v>0</v>
      </c>
      <c r="R268" s="49">
        <f>IF(VLOOKUP($B268,'[2]AA Comparison'!$C$1:$R$65536,16)="","",VLOOKUP($B268,'[2]AA Comparison'!$C$1:$R$65536,16,FALSE))</f>
        <v>0</v>
      </c>
      <c r="S268" s="13">
        <f>VLOOKUP(B268,'[1]BuySell Data'!$A:$E,5,FALSE)</f>
        <v>4.0000000000000001E-3</v>
      </c>
      <c r="T268" s="30" t="str">
        <f>VLOOKUP(B268,'[1]Investment Managers'!$A:$B,2,FALSE)</f>
        <v>Alphinity Investment Management Pty Ltd</v>
      </c>
      <c r="U268" s="39"/>
    </row>
    <row r="269" spans="1:244" x14ac:dyDescent="0.25">
      <c r="A269" s="118" t="s">
        <v>1365</v>
      </c>
      <c r="B269" s="189" t="s">
        <v>262</v>
      </c>
      <c r="C269" s="52" t="s">
        <v>874</v>
      </c>
      <c r="D269" s="50">
        <f>VLOOKUP(B269,'[1]ICR Data'!$A:$E,5,FALSE)</f>
        <v>7.7999999999999996E-3</v>
      </c>
      <c r="E269" s="179">
        <f>IF(VLOOKUP($B269,'[2]AA Comparison'!$C$1:$R$65536,3)="","",VLOOKUP($B269,'[2]AA Comparison'!$C$1:$R$65536,3,FALSE))</f>
        <v>0</v>
      </c>
      <c r="F269" s="179">
        <f>IF(VLOOKUP($B269,'[2]AA Comparison'!$C$1:$R$65536,10)="","",VLOOKUP($B269,'[2]AA Comparison'!$C$1:$R$65536,10,FALSE))</f>
        <v>0.2</v>
      </c>
      <c r="G269" s="179">
        <f>IF(VLOOKUP($B269,'[2]AA Comparison'!$C$1:$R$65536,4)="","",VLOOKUP($B269,'[2]AA Comparison'!$C$1:$R$65536,4,FALSE))</f>
        <v>0</v>
      </c>
      <c r="H269" s="179">
        <f>IF(VLOOKUP($B269,'[2]AA Comparison'!$C$1:$R$65536,11)="","",VLOOKUP($B269,'[2]AA Comparison'!$C$1:$R$65536,11,FALSE))</f>
        <v>0</v>
      </c>
      <c r="I269" s="179">
        <f>IF(VLOOKUP($B269,'[2]AA Comparison'!$C$1:$R$65536,5)="","",VLOOKUP($B269,'[2]AA Comparison'!$C$1:$R$65536,5,FALSE))</f>
        <v>0</v>
      </c>
      <c r="J269" s="179">
        <f>IF(VLOOKUP($B269,'[2]AA Comparison'!$C$1:$R$65536,12)="","",VLOOKUP($B269,'[2]AA Comparison'!$C$1:$R$65536,12,FALSE))</f>
        <v>0</v>
      </c>
      <c r="K269" s="49">
        <f>IF(VLOOKUP($B269,'[2]AA Comparison'!$C$1:$R$65536,6)="","",VLOOKUP($B269,'[2]AA Comparison'!$C$1:$R$65536,6,FALSE))</f>
        <v>0.8</v>
      </c>
      <c r="L269" s="49">
        <f>IF(VLOOKUP($B269,'[2]AA Comparison'!$C$1:$R$65536,13)="","",VLOOKUP($B269,'[2]AA Comparison'!$C$1:$R$65536,13,FALSE))</f>
        <v>1</v>
      </c>
      <c r="M269" s="49">
        <f>IF(VLOOKUP($B269,'[2]AA Comparison'!$C$1:$R$65536,7)="","",VLOOKUP($B269,'[2]AA Comparison'!$C$1:$R$65536,7,FALSE))</f>
        <v>0</v>
      </c>
      <c r="N269" s="49">
        <f>IF(VLOOKUP($B269,'[2]AA Comparison'!$C$1:$R$65536,14)="","",VLOOKUP($B269,'[2]AA Comparison'!$C$1:$R$65536,14,FALSE))</f>
        <v>0</v>
      </c>
      <c r="O269" s="49">
        <f>IF(VLOOKUP($B269,'[2]AA Comparison'!$C$1:$R$65536,8)="","",VLOOKUP($B269,'[2]AA Comparison'!$C$1:$R$65536,8,FALSE))</f>
        <v>0</v>
      </c>
      <c r="P269" s="49">
        <f>IF(VLOOKUP($B269,'[2]AA Comparison'!$C$1:$R$65536,15)="","",VLOOKUP($B269,'[2]AA Comparison'!$C$1:$R$65536,15,FALSE))</f>
        <v>0</v>
      </c>
      <c r="Q269" s="49">
        <f>IF(VLOOKUP($B269,'[2]AA Comparison'!$C$1:$R$65536,9)="","",VLOOKUP($B269,'[2]AA Comparison'!$C$1:$R$65536,9,FALSE))</f>
        <v>0</v>
      </c>
      <c r="R269" s="49">
        <f>IF(VLOOKUP($B269,'[2]AA Comparison'!$C$1:$R$65536,16)="","",VLOOKUP($B269,'[2]AA Comparison'!$C$1:$R$65536,16,FALSE))</f>
        <v>0</v>
      </c>
      <c r="S269" s="13">
        <f>VLOOKUP(B269,'[1]BuySell Data'!$A:$E,5,FALSE)</f>
        <v>3.0000000000000001E-3</v>
      </c>
      <c r="T269" s="30" t="str">
        <f>VLOOKUP(B269,'[1]Investment Managers'!$A:$B,2,FALSE)</f>
        <v>Antares Capital Partners Ltd</v>
      </c>
      <c r="U269" s="39"/>
    </row>
    <row r="270" spans="1:244" x14ac:dyDescent="0.25">
      <c r="A270" s="118" t="s">
        <v>181</v>
      </c>
      <c r="B270" s="178" t="s">
        <v>182</v>
      </c>
      <c r="C270" s="52" t="s">
        <v>874</v>
      </c>
      <c r="D270" s="50">
        <f>VLOOKUP(B270,'[1]ICR Data'!$A:$E,5,FALSE)</f>
        <v>1.3100000000000001E-2</v>
      </c>
      <c r="E270" s="179">
        <f>IF(VLOOKUP($B270,'[2]AA Comparison'!$C$1:$R$65536,3)="","",VLOOKUP($B270,'[2]AA Comparison'!$C$1:$R$65536,3,FALSE))</f>
        <v>0</v>
      </c>
      <c r="F270" s="179">
        <f>IF(VLOOKUP($B270,'[2]AA Comparison'!$C$1:$R$65536,10)="","",VLOOKUP($B270,'[2]AA Comparison'!$C$1:$R$65536,10,FALSE))</f>
        <v>0.1</v>
      </c>
      <c r="G270" s="179">
        <f>IF(VLOOKUP($B270,'[2]AA Comparison'!$C$1:$R$65536,4)="","",VLOOKUP($B270,'[2]AA Comparison'!$C$1:$R$65536,4,FALSE))</f>
        <v>0</v>
      </c>
      <c r="H270" s="179">
        <f>IF(VLOOKUP($B270,'[2]AA Comparison'!$C$1:$R$65536,11)="","",VLOOKUP($B270,'[2]AA Comparison'!$C$1:$R$65536,11,FALSE))</f>
        <v>0</v>
      </c>
      <c r="I270" s="179">
        <f>IF(VLOOKUP($B270,'[2]AA Comparison'!$C$1:$R$65536,5)="","",VLOOKUP($B270,'[2]AA Comparison'!$C$1:$R$65536,5,FALSE))</f>
        <v>0</v>
      </c>
      <c r="J270" s="179">
        <f>IF(VLOOKUP($B270,'[2]AA Comparison'!$C$1:$R$65536,12)="","",VLOOKUP($B270,'[2]AA Comparison'!$C$1:$R$65536,12,FALSE))</f>
        <v>0</v>
      </c>
      <c r="K270" s="49">
        <f>IF(VLOOKUP($B270,'[2]AA Comparison'!$C$1:$R$65536,6)="","",VLOOKUP($B270,'[2]AA Comparison'!$C$1:$R$65536,6,FALSE))</f>
        <v>0.9</v>
      </c>
      <c r="L270" s="49">
        <f>IF(VLOOKUP($B270,'[2]AA Comparison'!$C$1:$R$65536,13)="","",VLOOKUP($B270,'[2]AA Comparison'!$C$1:$R$65536,13,FALSE))</f>
        <v>1</v>
      </c>
      <c r="M270" s="49">
        <f>IF(VLOOKUP($B270,'[2]AA Comparison'!$C$1:$R$65536,7)="","",VLOOKUP($B270,'[2]AA Comparison'!$C$1:$R$65536,7,FALSE))</f>
        <v>0</v>
      </c>
      <c r="N270" s="49">
        <f>IF(VLOOKUP($B270,'[2]AA Comparison'!$C$1:$R$65536,14)="","",VLOOKUP($B270,'[2]AA Comparison'!$C$1:$R$65536,14,FALSE))</f>
        <v>0</v>
      </c>
      <c r="O270" s="49">
        <f>IF(VLOOKUP($B270,'[2]AA Comparison'!$C$1:$R$65536,8)="","",VLOOKUP($B270,'[2]AA Comparison'!$C$1:$R$65536,8,FALSE))</f>
        <v>0</v>
      </c>
      <c r="P270" s="49">
        <f>IF(VLOOKUP($B270,'[2]AA Comparison'!$C$1:$R$65536,15)="","",VLOOKUP($B270,'[2]AA Comparison'!$C$1:$R$65536,15,FALSE))</f>
        <v>0</v>
      </c>
      <c r="Q270" s="49">
        <f>IF(VLOOKUP($B270,'[2]AA Comparison'!$C$1:$R$65536,9)="","",VLOOKUP($B270,'[2]AA Comparison'!$C$1:$R$65536,9,FALSE))</f>
        <v>0</v>
      </c>
      <c r="R270" s="49">
        <f>IF(VLOOKUP($B270,'[2]AA Comparison'!$C$1:$R$65536,16)="","",VLOOKUP($B270,'[2]AA Comparison'!$C$1:$R$65536,16,FALSE))</f>
        <v>0</v>
      </c>
      <c r="S270" s="13">
        <f>VLOOKUP(B270,'[1]BuySell Data'!$A:$E,5,FALSE)</f>
        <v>4.0000000000000001E-3</v>
      </c>
      <c r="T270" s="30" t="str">
        <f>VLOOKUP(B270,'[1]Investment Managers'!$A:$B,2,FALSE)</f>
        <v>Bennelong Funds Management Ltd</v>
      </c>
      <c r="U270" s="39"/>
    </row>
    <row r="271" spans="1:244" x14ac:dyDescent="0.25">
      <c r="A271" s="118" t="s">
        <v>133</v>
      </c>
      <c r="B271" s="52" t="s">
        <v>134</v>
      </c>
      <c r="C271" s="52" t="s">
        <v>874</v>
      </c>
      <c r="D271" s="50">
        <f>VLOOKUP(B271,'[1]ICR Data'!$A:$E,5,FALSE)</f>
        <v>9.0000000000000011E-3</v>
      </c>
      <c r="E271" s="179">
        <f>IF(VLOOKUP($B271,'[2]AA Comparison'!$C$1:$R$65536,3)="","",VLOOKUP($B271,'[2]AA Comparison'!$C$1:$R$65536,3,FALSE))</f>
        <v>0</v>
      </c>
      <c r="F271" s="179">
        <f>IF(VLOOKUP($B271,'[2]AA Comparison'!$C$1:$R$65536,10)="","",VLOOKUP($B271,'[2]AA Comparison'!$C$1:$R$65536,10,FALSE))</f>
        <v>0.05</v>
      </c>
      <c r="G271" s="179">
        <f>IF(VLOOKUP($B271,'[2]AA Comparison'!$C$1:$R$65536,4)="","",VLOOKUP($B271,'[2]AA Comparison'!$C$1:$R$65536,4,FALSE))</f>
        <v>0</v>
      </c>
      <c r="H271" s="179">
        <f>IF(VLOOKUP($B271,'[2]AA Comparison'!$C$1:$R$65536,11)="","",VLOOKUP($B271,'[2]AA Comparison'!$C$1:$R$65536,11,FALSE))</f>
        <v>0</v>
      </c>
      <c r="I271" s="179">
        <f>IF(VLOOKUP($B271,'[2]AA Comparison'!$C$1:$R$65536,5)="","",VLOOKUP($B271,'[2]AA Comparison'!$C$1:$R$65536,5,FALSE))</f>
        <v>0</v>
      </c>
      <c r="J271" s="179">
        <f>IF(VLOOKUP($B271,'[2]AA Comparison'!$C$1:$R$65536,12)="","",VLOOKUP($B271,'[2]AA Comparison'!$C$1:$R$65536,12,FALSE))</f>
        <v>0</v>
      </c>
      <c r="K271" s="49">
        <f>IF(VLOOKUP($B271,'[2]AA Comparison'!$C$1:$R$65536,6)="","",VLOOKUP($B271,'[2]AA Comparison'!$C$1:$R$65536,6,FALSE))</f>
        <v>0.95</v>
      </c>
      <c r="L271" s="49">
        <f>IF(VLOOKUP($B271,'[2]AA Comparison'!$C$1:$R$65536,13)="","",VLOOKUP($B271,'[2]AA Comparison'!$C$1:$R$65536,13,FALSE))</f>
        <v>1</v>
      </c>
      <c r="M271" s="49">
        <f>IF(VLOOKUP($B271,'[2]AA Comparison'!$C$1:$R$65536,7)="","",VLOOKUP($B271,'[2]AA Comparison'!$C$1:$R$65536,7,FALSE))</f>
        <v>0</v>
      </c>
      <c r="N271" s="49">
        <f>IF(VLOOKUP($B271,'[2]AA Comparison'!$C$1:$R$65536,14)="","",VLOOKUP($B271,'[2]AA Comparison'!$C$1:$R$65536,14,FALSE))</f>
        <v>0</v>
      </c>
      <c r="O271" s="49">
        <f>IF(VLOOKUP($B271,'[2]AA Comparison'!$C$1:$R$65536,8)="","",VLOOKUP($B271,'[2]AA Comparison'!$C$1:$R$65536,8,FALSE))</f>
        <v>0</v>
      </c>
      <c r="P271" s="49">
        <f>IF(VLOOKUP($B271,'[2]AA Comparison'!$C$1:$R$65536,15)="","",VLOOKUP($B271,'[2]AA Comparison'!$C$1:$R$65536,15,FALSE))</f>
        <v>0</v>
      </c>
      <c r="Q271" s="49">
        <f>IF(VLOOKUP($B271,'[2]AA Comparison'!$C$1:$R$65536,9)="","",VLOOKUP($B271,'[2]AA Comparison'!$C$1:$R$65536,9,FALSE))</f>
        <v>0</v>
      </c>
      <c r="R271" s="49">
        <f>IF(VLOOKUP($B271,'[2]AA Comparison'!$C$1:$R$65536,16)="","",VLOOKUP($B271,'[2]AA Comparison'!$C$1:$R$65536,16,FALSE))</f>
        <v>0</v>
      </c>
      <c r="S271" s="13">
        <f>VLOOKUP(B271,'[1]BuySell Data'!$A:$E,5,FALSE)</f>
        <v>4.0000000000000001E-3</v>
      </c>
      <c r="T271" s="30" t="str">
        <f>VLOOKUP(B271,'[1]Investment Managers'!$A:$B,2,FALSE)</f>
        <v>Lazard Asset Management LLC</v>
      </c>
      <c r="U271" s="39"/>
    </row>
    <row r="272" spans="1:244" x14ac:dyDescent="0.25">
      <c r="A272" s="180" t="s">
        <v>256</v>
      </c>
      <c r="B272" s="189" t="s">
        <v>230</v>
      </c>
      <c r="C272" s="52" t="s">
        <v>874</v>
      </c>
      <c r="D272" s="50">
        <f>VLOOKUP(B272,'[1]ICR Data'!$A:$E,5,FALSE)</f>
        <v>9.0000000000000011E-3</v>
      </c>
      <c r="E272" s="179">
        <f>IF(VLOOKUP($B272,'[2]AA Comparison'!$C$1:$R$65536,3)="","",VLOOKUP($B272,'[2]AA Comparison'!$C$1:$R$65536,3,FALSE))</f>
        <v>0</v>
      </c>
      <c r="F272" s="179">
        <f>IF(VLOOKUP($B272,'[2]AA Comparison'!$C$1:$R$65536,10)="","",VLOOKUP($B272,'[2]AA Comparison'!$C$1:$R$65536,10,FALSE))</f>
        <v>0.1</v>
      </c>
      <c r="G272" s="179">
        <f>IF(VLOOKUP($B272,'[2]AA Comparison'!$C$1:$R$65536,4)="","",VLOOKUP($B272,'[2]AA Comparison'!$C$1:$R$65536,4,FALSE))</f>
        <v>0</v>
      </c>
      <c r="H272" s="179">
        <f>IF(VLOOKUP($B272,'[2]AA Comparison'!$C$1:$R$65536,11)="","",VLOOKUP($B272,'[2]AA Comparison'!$C$1:$R$65536,11,FALSE))</f>
        <v>0</v>
      </c>
      <c r="I272" s="179">
        <f>IF(VLOOKUP($B272,'[2]AA Comparison'!$C$1:$R$65536,5)="","",VLOOKUP($B272,'[2]AA Comparison'!$C$1:$R$65536,5,FALSE))</f>
        <v>0</v>
      </c>
      <c r="J272" s="179">
        <f>IF(VLOOKUP($B272,'[2]AA Comparison'!$C$1:$R$65536,12)="","",VLOOKUP($B272,'[2]AA Comparison'!$C$1:$R$65536,12,FALSE))</f>
        <v>0</v>
      </c>
      <c r="K272" s="49">
        <f>IF(VLOOKUP($B272,'[2]AA Comparison'!$C$1:$R$65536,6)="","",VLOOKUP($B272,'[2]AA Comparison'!$C$1:$R$65536,6,FALSE))</f>
        <v>0.9</v>
      </c>
      <c r="L272" s="49">
        <f>IF(VLOOKUP($B272,'[2]AA Comparison'!$C$1:$R$65536,13)="","",VLOOKUP($B272,'[2]AA Comparison'!$C$1:$R$65536,13,FALSE))</f>
        <v>1</v>
      </c>
      <c r="M272" s="49">
        <f>IF(VLOOKUP($B272,'[2]AA Comparison'!$C$1:$R$65536,7)="","",VLOOKUP($B272,'[2]AA Comparison'!$C$1:$R$65536,7,FALSE))</f>
        <v>0</v>
      </c>
      <c r="N272" s="49">
        <f>IF(VLOOKUP($B272,'[2]AA Comparison'!$C$1:$R$65536,14)="","",VLOOKUP($B272,'[2]AA Comparison'!$C$1:$R$65536,14,FALSE))</f>
        <v>0</v>
      </c>
      <c r="O272" s="49">
        <f>IF(VLOOKUP($B272,'[2]AA Comparison'!$C$1:$R$65536,8)="","",VLOOKUP($B272,'[2]AA Comparison'!$C$1:$R$65536,8,FALSE))</f>
        <v>0</v>
      </c>
      <c r="P272" s="49">
        <f>IF(VLOOKUP($B272,'[2]AA Comparison'!$C$1:$R$65536,15)="","",VLOOKUP($B272,'[2]AA Comparison'!$C$1:$R$65536,15,FALSE))</f>
        <v>0</v>
      </c>
      <c r="Q272" s="49">
        <f>IF(VLOOKUP($B272,'[2]AA Comparison'!$C$1:$R$65536,9)="","",VLOOKUP($B272,'[2]AA Comparison'!$C$1:$R$65536,9,FALSE))</f>
        <v>0</v>
      </c>
      <c r="R272" s="49">
        <f>IF(VLOOKUP($B272,'[2]AA Comparison'!$C$1:$R$65536,16)="","",VLOOKUP($B272,'[2]AA Comparison'!$C$1:$R$65536,16,FALSE))</f>
        <v>0</v>
      </c>
      <c r="S272" s="13">
        <f>VLOOKUP(B272,'[1]BuySell Data'!$A:$E,5,FALSE)</f>
        <v>1E-3</v>
      </c>
      <c r="T272" s="30" t="str">
        <f>VLOOKUP(B272,'[1]Investment Managers'!$A:$B,2,FALSE)</f>
        <v>Alphinity Investment Management Pty Ltd</v>
      </c>
      <c r="U272" s="39"/>
    </row>
    <row r="273" spans="1:244" x14ac:dyDescent="0.25">
      <c r="A273" s="38" t="s">
        <v>1030</v>
      </c>
      <c r="B273" s="19" t="s">
        <v>374</v>
      </c>
      <c r="C273" s="52" t="s">
        <v>874</v>
      </c>
      <c r="D273" s="50">
        <f>VLOOKUP(B273,'[1]ICR Data'!$A:$E,5,FALSE)</f>
        <v>8.8999999999999999E-3</v>
      </c>
      <c r="E273" s="179">
        <f>IF(VLOOKUP($B273,'[2]AA Comparison'!$C$1:$R$65536,3)="","",VLOOKUP($B273,'[2]AA Comparison'!$C$1:$R$65536,3,FALSE))</f>
        <v>0</v>
      </c>
      <c r="F273" s="179">
        <f>IF(VLOOKUP($B273,'[2]AA Comparison'!$C$1:$R$65536,10)="","",VLOOKUP($B273,'[2]AA Comparison'!$C$1:$R$65536,10,FALSE))</f>
        <v>0.3</v>
      </c>
      <c r="G273" s="179">
        <f>IF(VLOOKUP($B273,'[2]AA Comparison'!$C$1:$R$65536,4)="","",VLOOKUP($B273,'[2]AA Comparison'!$C$1:$R$65536,4,FALSE))</f>
        <v>0</v>
      </c>
      <c r="H273" s="179">
        <f>IF(VLOOKUP($B273,'[2]AA Comparison'!$C$1:$R$65536,11)="","",VLOOKUP($B273,'[2]AA Comparison'!$C$1:$R$65536,11,FALSE))</f>
        <v>0</v>
      </c>
      <c r="I273" s="179">
        <f>IF(VLOOKUP($B273,'[2]AA Comparison'!$C$1:$R$65536,5)="","",VLOOKUP($B273,'[2]AA Comparison'!$C$1:$R$65536,5,FALSE))</f>
        <v>0</v>
      </c>
      <c r="J273" s="179">
        <f>IF(VLOOKUP($B273,'[2]AA Comparison'!$C$1:$R$65536,12)="","",VLOOKUP($B273,'[2]AA Comparison'!$C$1:$R$65536,12,FALSE))</f>
        <v>0</v>
      </c>
      <c r="K273" s="49">
        <f>IF(VLOOKUP($B273,'[2]AA Comparison'!$C$1:$R$65536,6)="","",VLOOKUP($B273,'[2]AA Comparison'!$C$1:$R$65536,6,FALSE))</f>
        <v>0.7</v>
      </c>
      <c r="L273" s="49">
        <f>IF(VLOOKUP($B273,'[2]AA Comparison'!$C$1:$R$65536,13)="","",VLOOKUP($B273,'[2]AA Comparison'!$C$1:$R$65536,13,FALSE))</f>
        <v>1</v>
      </c>
      <c r="M273" s="49">
        <f>IF(VLOOKUP($B273,'[2]AA Comparison'!$C$1:$R$65536,7)="","",VLOOKUP($B273,'[2]AA Comparison'!$C$1:$R$65536,7,FALSE))</f>
        <v>0</v>
      </c>
      <c r="N273" s="49">
        <f>IF(VLOOKUP($B273,'[2]AA Comparison'!$C$1:$R$65536,14)="","",VLOOKUP($B273,'[2]AA Comparison'!$C$1:$R$65536,14,FALSE))</f>
        <v>0</v>
      </c>
      <c r="O273" s="49">
        <f>IF(VLOOKUP($B273,'[2]AA Comparison'!$C$1:$R$65536,8)="","",VLOOKUP($B273,'[2]AA Comparison'!$C$1:$R$65536,8,FALSE))</f>
        <v>0</v>
      </c>
      <c r="P273" s="49">
        <f>IF(VLOOKUP($B273,'[2]AA Comparison'!$C$1:$R$65536,15)="","",VLOOKUP($B273,'[2]AA Comparison'!$C$1:$R$65536,15,FALSE))</f>
        <v>0</v>
      </c>
      <c r="Q273" s="49">
        <f>IF(VLOOKUP($B273,'[2]AA Comparison'!$C$1:$R$65536,9)="","",VLOOKUP($B273,'[2]AA Comparison'!$C$1:$R$65536,9,FALSE))</f>
        <v>0</v>
      </c>
      <c r="R273" s="49">
        <f>IF(VLOOKUP($B273,'[2]AA Comparison'!$C$1:$R$65536,16)="","",VLOOKUP($B273,'[2]AA Comparison'!$C$1:$R$65536,16,FALSE))</f>
        <v>0</v>
      </c>
      <c r="S273" s="13">
        <f>VLOOKUP(B273,'[1]BuySell Data'!$A:$E,5,FALSE)</f>
        <v>5.0000000000000001E-3</v>
      </c>
      <c r="T273" s="30" t="str">
        <f>VLOOKUP(B273,'[1]Investment Managers'!$A:$B,2,FALSE)</f>
        <v>Pendal Group Ltd</v>
      </c>
      <c r="U273" s="39"/>
    </row>
    <row r="274" spans="1:244" x14ac:dyDescent="0.25">
      <c r="A274" s="118" t="s">
        <v>189</v>
      </c>
      <c r="B274" s="178" t="s">
        <v>131</v>
      </c>
      <c r="C274" s="52" t="s">
        <v>874</v>
      </c>
      <c r="D274" s="50">
        <f>VLOOKUP(B274,'[1]ICR Data'!$A:$E,5,FALSE)</f>
        <v>1.2199999999999999E-2</v>
      </c>
      <c r="E274" s="179">
        <f>IF(VLOOKUP($B274,'[2]AA Comparison'!$C$1:$R$65536,3)="","",VLOOKUP($B274,'[2]AA Comparison'!$C$1:$R$65536,3,FALSE))</f>
        <v>0</v>
      </c>
      <c r="F274" s="179">
        <f>IF(VLOOKUP($B274,'[2]AA Comparison'!$C$1:$R$65536,10)="","",VLOOKUP($B274,'[2]AA Comparison'!$C$1:$R$65536,10,FALSE))</f>
        <v>0.1</v>
      </c>
      <c r="G274" s="179">
        <f>IF(VLOOKUP($B274,'[2]AA Comparison'!$C$1:$R$65536,4)="","",VLOOKUP($B274,'[2]AA Comparison'!$C$1:$R$65536,4,FALSE))</f>
        <v>0</v>
      </c>
      <c r="H274" s="179">
        <f>IF(VLOOKUP($B274,'[2]AA Comparison'!$C$1:$R$65536,11)="","",VLOOKUP($B274,'[2]AA Comparison'!$C$1:$R$65536,11,FALSE))</f>
        <v>0</v>
      </c>
      <c r="I274" s="179">
        <f>IF(VLOOKUP($B274,'[2]AA Comparison'!$C$1:$R$65536,5)="","",VLOOKUP($B274,'[2]AA Comparison'!$C$1:$R$65536,5,FALSE))</f>
        <v>0</v>
      </c>
      <c r="J274" s="179">
        <f>IF(VLOOKUP($B274,'[2]AA Comparison'!$C$1:$R$65536,12)="","",VLOOKUP($B274,'[2]AA Comparison'!$C$1:$R$65536,12,FALSE))</f>
        <v>0</v>
      </c>
      <c r="K274" s="49">
        <f>IF(VLOOKUP($B274,'[2]AA Comparison'!$C$1:$R$65536,6)="","",VLOOKUP($B274,'[2]AA Comparison'!$C$1:$R$65536,6,FALSE))</f>
        <v>0.9</v>
      </c>
      <c r="L274" s="49">
        <f>IF(VLOOKUP($B274,'[2]AA Comparison'!$C$1:$R$65536,13)="","",VLOOKUP($B274,'[2]AA Comparison'!$C$1:$R$65536,13,FALSE))</f>
        <v>1</v>
      </c>
      <c r="M274" s="49">
        <f>IF(VLOOKUP($B274,'[2]AA Comparison'!$C$1:$R$65536,7)="","",VLOOKUP($B274,'[2]AA Comparison'!$C$1:$R$65536,7,FALSE))</f>
        <v>0</v>
      </c>
      <c r="N274" s="49">
        <f>IF(VLOOKUP($B274,'[2]AA Comparison'!$C$1:$R$65536,14)="","",VLOOKUP($B274,'[2]AA Comparison'!$C$1:$R$65536,14,FALSE))</f>
        <v>0</v>
      </c>
      <c r="O274" s="49">
        <f>IF(VLOOKUP($B274,'[2]AA Comparison'!$C$1:$R$65536,8)="","",VLOOKUP($B274,'[2]AA Comparison'!$C$1:$R$65536,8,FALSE))</f>
        <v>0</v>
      </c>
      <c r="P274" s="49">
        <f>IF(VLOOKUP($B274,'[2]AA Comparison'!$C$1:$R$65536,15)="","",VLOOKUP($B274,'[2]AA Comparison'!$C$1:$R$65536,15,FALSE))</f>
        <v>0</v>
      </c>
      <c r="Q274" s="49">
        <f>IF(VLOOKUP($B274,'[2]AA Comparison'!$C$1:$R$65536,9)="","",VLOOKUP($B274,'[2]AA Comparison'!$C$1:$R$65536,9,FALSE))</f>
        <v>0</v>
      </c>
      <c r="R274" s="49">
        <f>IF(VLOOKUP($B274,'[2]AA Comparison'!$C$1:$R$65536,16)="","",VLOOKUP($B274,'[2]AA Comparison'!$C$1:$R$65536,16,FALSE))</f>
        <v>0</v>
      </c>
      <c r="S274" s="13">
        <f>VLOOKUP(B274,'[1]BuySell Data'!$A:$E,5,FALSE)</f>
        <v>0</v>
      </c>
      <c r="T274" s="30" t="str">
        <f>VLOOKUP(B274,'[1]Investment Managers'!$A:$B,2,FALSE)</f>
        <v>Perpetual Investment Management Ltd</v>
      </c>
      <c r="U274" s="39"/>
    </row>
    <row r="275" spans="1:244" s="3" customFormat="1" ht="13" x14ac:dyDescent="0.3">
      <c r="A275" s="180" t="s">
        <v>1253</v>
      </c>
      <c r="B275" s="50" t="s">
        <v>1252</v>
      </c>
      <c r="C275" s="52" t="s">
        <v>874</v>
      </c>
      <c r="D275" s="50">
        <f>VLOOKUP(B275,'[1]ICR Data'!$A:$E,5,FALSE)</f>
        <v>1.5900000000000001E-2</v>
      </c>
      <c r="E275" s="179">
        <f>IF(VLOOKUP($B275,'[2]AA Comparison'!$C$1:$R$65536,3)="","",VLOOKUP($B275,'[2]AA Comparison'!$C$1:$R$65536,3,FALSE))</f>
        <v>0</v>
      </c>
      <c r="F275" s="179">
        <f>IF(VLOOKUP($B275,'[2]AA Comparison'!$C$1:$R$65536,10)="","",VLOOKUP($B275,'[2]AA Comparison'!$C$1:$R$65536,10,FALSE))</f>
        <v>1</v>
      </c>
      <c r="G275" s="179">
        <f>IF(VLOOKUP($B275,'[2]AA Comparison'!$C$1:$R$65536,4)="","",VLOOKUP($B275,'[2]AA Comparison'!$C$1:$R$65536,4,FALSE))</f>
        <v>0</v>
      </c>
      <c r="H275" s="179">
        <f>IF(VLOOKUP($B275,'[2]AA Comparison'!$C$1:$R$65536,11)="","",VLOOKUP($B275,'[2]AA Comparison'!$C$1:$R$65536,11,FALSE))</f>
        <v>0</v>
      </c>
      <c r="I275" s="179">
        <f>IF(VLOOKUP($B275,'[2]AA Comparison'!$C$1:$R$65536,5)="","",VLOOKUP($B275,'[2]AA Comparison'!$C$1:$R$65536,5,FALSE))</f>
        <v>0</v>
      </c>
      <c r="J275" s="179">
        <f>IF(VLOOKUP($B275,'[2]AA Comparison'!$C$1:$R$65536,12)="","",VLOOKUP($B275,'[2]AA Comparison'!$C$1:$R$65536,12,FALSE))</f>
        <v>0</v>
      </c>
      <c r="K275" s="49">
        <f>IF(VLOOKUP($B275,'[2]AA Comparison'!$C$1:$R$65536,6)="","",VLOOKUP($B275,'[2]AA Comparison'!$C$1:$R$65536,6,FALSE))</f>
        <v>0</v>
      </c>
      <c r="L275" s="49">
        <f>IF(VLOOKUP($B275,'[2]AA Comparison'!$C$1:$R$65536,13)="","",VLOOKUP($B275,'[2]AA Comparison'!$C$1:$R$65536,13,FALSE))</f>
        <v>1</v>
      </c>
      <c r="M275" s="49">
        <f>IF(VLOOKUP($B275,'[2]AA Comparison'!$C$1:$R$65536,7)="","",VLOOKUP($B275,'[2]AA Comparison'!$C$1:$R$65536,7,FALSE))</f>
        <v>0</v>
      </c>
      <c r="N275" s="49">
        <f>IF(VLOOKUP($B275,'[2]AA Comparison'!$C$1:$R$65536,14)="","",VLOOKUP($B275,'[2]AA Comparison'!$C$1:$R$65536,14,FALSE))</f>
        <v>0</v>
      </c>
      <c r="O275" s="49">
        <f>IF(VLOOKUP($B275,'[2]AA Comparison'!$C$1:$R$65536,8)="","",VLOOKUP($B275,'[2]AA Comparison'!$C$1:$R$65536,8,FALSE))</f>
        <v>0</v>
      </c>
      <c r="P275" s="49">
        <f>IF(VLOOKUP($B275,'[2]AA Comparison'!$C$1:$R$65536,15)="","",VLOOKUP($B275,'[2]AA Comparison'!$C$1:$R$65536,15,FALSE))</f>
        <v>0</v>
      </c>
      <c r="Q275" s="49">
        <f>IF(VLOOKUP($B275,'[2]AA Comparison'!$C$1:$R$65536,9)="","",VLOOKUP($B275,'[2]AA Comparison'!$C$1:$R$65536,9,FALSE))</f>
        <v>0</v>
      </c>
      <c r="R275" s="49">
        <f>IF(VLOOKUP($B275,'[2]AA Comparison'!$C$1:$R$65536,16)="","",VLOOKUP($B275,'[2]AA Comparison'!$C$1:$R$65536,16,FALSE))</f>
        <v>0</v>
      </c>
      <c r="S275" s="13">
        <f>VLOOKUP(B275,'[1]BuySell Data'!$A:$E,5,FALSE)</f>
        <v>4.0000000000000001E-3</v>
      </c>
      <c r="T275" s="30" t="str">
        <f>VLOOKUP(B275,'[1]Investment Managers'!$A:$B,2,FALSE)</f>
        <v>Platypus Asset Management Pty Ltd</v>
      </c>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row>
    <row r="276" spans="1:244" x14ac:dyDescent="0.25">
      <c r="A276" s="118" t="s">
        <v>429</v>
      </c>
      <c r="B276" s="39" t="s">
        <v>163</v>
      </c>
      <c r="C276" s="52" t="s">
        <v>874</v>
      </c>
      <c r="D276" s="50">
        <f>VLOOKUP(B276,'[1]ICR Data'!$A:$E,5,FALSE)</f>
        <v>1.2400000000000001E-2</v>
      </c>
      <c r="E276" s="179">
        <f>IF(VLOOKUP($B276,'[2]AA Comparison'!$C$1:$R$65536,3)="","",VLOOKUP($B276,'[2]AA Comparison'!$C$1:$R$65536,3,FALSE))</f>
        <v>0</v>
      </c>
      <c r="F276" s="179">
        <f>IF(VLOOKUP($B276,'[2]AA Comparison'!$C$1:$R$65536,10)="","",VLOOKUP($B276,'[2]AA Comparison'!$C$1:$R$65536,10,FALSE))</f>
        <v>0</v>
      </c>
      <c r="G276" s="179">
        <f>IF(VLOOKUP($B276,'[2]AA Comparison'!$C$1:$R$65536,4)="","",VLOOKUP($B276,'[2]AA Comparison'!$C$1:$R$65536,4,FALSE))</f>
        <v>0</v>
      </c>
      <c r="H276" s="179">
        <f>IF(VLOOKUP($B276,'[2]AA Comparison'!$C$1:$R$65536,11)="","",VLOOKUP($B276,'[2]AA Comparison'!$C$1:$R$65536,11,FALSE))</f>
        <v>0</v>
      </c>
      <c r="I276" s="179">
        <f>IF(VLOOKUP($B276,'[2]AA Comparison'!$C$1:$R$65536,5)="","",VLOOKUP($B276,'[2]AA Comparison'!$C$1:$R$65536,5,FALSE))</f>
        <v>0</v>
      </c>
      <c r="J276" s="179">
        <f>IF(VLOOKUP($B276,'[2]AA Comparison'!$C$1:$R$65536,12)="","",VLOOKUP($B276,'[2]AA Comparison'!$C$1:$R$65536,12,FALSE))</f>
        <v>0</v>
      </c>
      <c r="K276" s="49">
        <f>IF(VLOOKUP($B276,'[2]AA Comparison'!$C$1:$R$65536,6)="","",VLOOKUP($B276,'[2]AA Comparison'!$C$1:$R$65536,6,FALSE))</f>
        <v>1</v>
      </c>
      <c r="L276" s="49">
        <f>IF(VLOOKUP($B276,'[2]AA Comparison'!$C$1:$R$65536,13)="","",VLOOKUP($B276,'[2]AA Comparison'!$C$1:$R$65536,13,FALSE))</f>
        <v>1</v>
      </c>
      <c r="M276" s="49">
        <f>IF(VLOOKUP($B276,'[2]AA Comparison'!$C$1:$R$65536,7)="","",VLOOKUP($B276,'[2]AA Comparison'!$C$1:$R$65536,7,FALSE))</f>
        <v>0</v>
      </c>
      <c r="N276" s="49">
        <f>IF(VLOOKUP($B276,'[2]AA Comparison'!$C$1:$R$65536,14)="","",VLOOKUP($B276,'[2]AA Comparison'!$C$1:$R$65536,14,FALSE))</f>
        <v>0</v>
      </c>
      <c r="O276" s="49">
        <f>IF(VLOOKUP($B276,'[2]AA Comparison'!$C$1:$R$65536,8)="","",VLOOKUP($B276,'[2]AA Comparison'!$C$1:$R$65536,8,FALSE))</f>
        <v>0</v>
      </c>
      <c r="P276" s="49">
        <f>IF(VLOOKUP($B276,'[2]AA Comparison'!$C$1:$R$65536,15)="","",VLOOKUP($B276,'[2]AA Comparison'!$C$1:$R$65536,15,FALSE))</f>
        <v>0</v>
      </c>
      <c r="Q276" s="49">
        <f>IF(VLOOKUP($B276,'[2]AA Comparison'!$C$1:$R$65536,9)="","",VLOOKUP($B276,'[2]AA Comparison'!$C$1:$R$65536,9,FALSE))</f>
        <v>0</v>
      </c>
      <c r="R276" s="49">
        <f>IF(VLOOKUP($B276,'[2]AA Comparison'!$C$1:$R$65536,16)="","",VLOOKUP($B276,'[2]AA Comparison'!$C$1:$R$65536,16,FALSE))</f>
        <v>0</v>
      </c>
      <c r="S276" s="13">
        <f>VLOOKUP(B276,'[1]BuySell Data'!$A:$E,5,FALSE)</f>
        <v>6.0000000000000001E-3</v>
      </c>
      <c r="T276" s="30" t="str">
        <f>VLOOKUP(B276,'[1]Investment Managers'!$A:$B,2,FALSE)</f>
        <v>Russell Investment Management Limited</v>
      </c>
    </row>
    <row r="277" spans="1:244" ht="13" x14ac:dyDescent="0.3">
      <c r="A277" s="181" t="s">
        <v>212</v>
      </c>
      <c r="B277" s="178"/>
      <c r="C277" s="178"/>
      <c r="D277" s="50"/>
      <c r="E277" s="179"/>
      <c r="F277" s="179"/>
      <c r="G277" s="179"/>
      <c r="H277" s="179"/>
      <c r="I277" s="179"/>
      <c r="J277" s="179"/>
      <c r="K277" s="49"/>
      <c r="L277" s="49"/>
      <c r="M277" s="49"/>
      <c r="N277" s="49"/>
      <c r="O277" s="49"/>
      <c r="P277" s="49"/>
      <c r="Q277" s="49"/>
      <c r="R277" s="49"/>
      <c r="S277" s="13"/>
      <c r="T277" s="37"/>
      <c r="U277" s="39"/>
    </row>
    <row r="278" spans="1:244" x14ac:dyDescent="0.25">
      <c r="A278" s="118" t="s">
        <v>1052</v>
      </c>
      <c r="B278" s="195" t="s">
        <v>76</v>
      </c>
      <c r="C278" s="52" t="s">
        <v>874</v>
      </c>
      <c r="D278" s="50">
        <f>VLOOKUP(B278,'[1]ICR Data'!$A:$E,5,FALSE)</f>
        <v>9.4999999999999998E-3</v>
      </c>
      <c r="E278" s="179">
        <f>IF(VLOOKUP($B278,'[2]AA Comparison'!$C$1:$R$65536,3)="","",VLOOKUP($B278,'[2]AA Comparison'!$C$1:$R$65536,3,FALSE))</f>
        <v>0</v>
      </c>
      <c r="F278" s="179">
        <f>IF(VLOOKUP($B278,'[2]AA Comparison'!$C$1:$R$65536,10)="","",VLOOKUP($B278,'[2]AA Comparison'!$C$1:$R$65536,10,FALSE))</f>
        <v>0.2</v>
      </c>
      <c r="G278" s="179">
        <f>IF(VLOOKUP($B278,'[2]AA Comparison'!$C$1:$R$65536,4)="","",VLOOKUP($B278,'[2]AA Comparison'!$C$1:$R$65536,4,FALSE))</f>
        <v>0</v>
      </c>
      <c r="H278" s="179">
        <f>IF(VLOOKUP($B278,'[2]AA Comparison'!$C$1:$R$65536,11)="","",VLOOKUP($B278,'[2]AA Comparison'!$C$1:$R$65536,11,FALSE))</f>
        <v>0</v>
      </c>
      <c r="I278" s="179">
        <f>IF(VLOOKUP($B278,'[2]AA Comparison'!$C$1:$R$65536,5)="","",VLOOKUP($B278,'[2]AA Comparison'!$C$1:$R$65536,5,FALSE))</f>
        <v>0</v>
      </c>
      <c r="J278" s="179">
        <f>IF(VLOOKUP($B278,'[2]AA Comparison'!$C$1:$R$65536,12)="","",VLOOKUP($B278,'[2]AA Comparison'!$C$1:$R$65536,12,FALSE))</f>
        <v>0</v>
      </c>
      <c r="K278" s="49">
        <f>IF(VLOOKUP($B278,'[2]AA Comparison'!$C$1:$R$65536,6)="","",VLOOKUP($B278,'[2]AA Comparison'!$C$1:$R$65536,6,FALSE))</f>
        <v>0.8</v>
      </c>
      <c r="L278" s="49">
        <f>IF(VLOOKUP($B278,'[2]AA Comparison'!$C$1:$R$65536,13)="","",VLOOKUP($B278,'[2]AA Comparison'!$C$1:$R$65536,13,FALSE))</f>
        <v>1</v>
      </c>
      <c r="M278" s="49">
        <f>IF(VLOOKUP($B278,'[2]AA Comparison'!$C$1:$R$65536,7)="","",VLOOKUP($B278,'[2]AA Comparison'!$C$1:$R$65536,7,FALSE))</f>
        <v>0</v>
      </c>
      <c r="N278" s="49">
        <f>IF(VLOOKUP($B278,'[2]AA Comparison'!$C$1:$R$65536,14)="","",VLOOKUP($B278,'[2]AA Comparison'!$C$1:$R$65536,14,FALSE))</f>
        <v>0</v>
      </c>
      <c r="O278" s="49">
        <f>IF(VLOOKUP($B278,'[2]AA Comparison'!$C$1:$R$65536,8)="","",VLOOKUP($B278,'[2]AA Comparison'!$C$1:$R$65536,8,FALSE))</f>
        <v>0</v>
      </c>
      <c r="P278" s="49">
        <f>IF(VLOOKUP($B278,'[2]AA Comparison'!$C$1:$R$65536,15)="","",VLOOKUP($B278,'[2]AA Comparison'!$C$1:$R$65536,15,FALSE))</f>
        <v>0.05</v>
      </c>
      <c r="Q278" s="49">
        <f>IF(VLOOKUP($B278,'[2]AA Comparison'!$C$1:$R$65536,9)="","",VLOOKUP($B278,'[2]AA Comparison'!$C$1:$R$65536,9,FALSE))</f>
        <v>0</v>
      </c>
      <c r="R278" s="49">
        <f>IF(VLOOKUP($B278,'[2]AA Comparison'!$C$1:$R$65536,16)="","",VLOOKUP($B278,'[2]AA Comparison'!$C$1:$R$65536,16,FALSE))</f>
        <v>0</v>
      </c>
      <c r="S278" s="13">
        <f>VLOOKUP(B278,'[1]BuySell Data'!$A:$E,5,FALSE)</f>
        <v>4.0000000000000001E-3</v>
      </c>
      <c r="T278" s="30" t="str">
        <f>VLOOKUP(B278,'[1]Investment Managers'!$A:$B,2,FALSE)</f>
        <v>Alphinity Investment Management Pty Ltd</v>
      </c>
      <c r="U278" s="39"/>
    </row>
    <row r="279" spans="1:244" s="37" customFormat="1" x14ac:dyDescent="0.25">
      <c r="A279" s="14" t="s">
        <v>377</v>
      </c>
      <c r="B279" s="19" t="s">
        <v>378</v>
      </c>
      <c r="C279" s="52" t="s">
        <v>874</v>
      </c>
      <c r="D279" s="50">
        <f>VLOOKUP(B279,'[1]ICR Data'!$A:$E,5,FALSE)</f>
        <v>1.1000000000000001E-2</v>
      </c>
      <c r="E279" s="179">
        <f>IF(VLOOKUP($B279,'[2]AA Comparison'!$C$1:$R$65536,3)="","",VLOOKUP($B279,'[2]AA Comparison'!$C$1:$R$65536,3,FALSE))</f>
        <v>0</v>
      </c>
      <c r="F279" s="179">
        <f>IF(VLOOKUP($B279,'[2]AA Comparison'!$C$1:$R$65536,10)="","",VLOOKUP($B279,'[2]AA Comparison'!$C$1:$R$65536,10,FALSE))</f>
        <v>0.15</v>
      </c>
      <c r="G279" s="179">
        <f>IF(VLOOKUP($B279,'[2]AA Comparison'!$C$1:$R$65536,4)="","",VLOOKUP($B279,'[2]AA Comparison'!$C$1:$R$65536,4,FALSE))</f>
        <v>0</v>
      </c>
      <c r="H279" s="179">
        <f>IF(VLOOKUP($B279,'[2]AA Comparison'!$C$1:$R$65536,11)="","",VLOOKUP($B279,'[2]AA Comparison'!$C$1:$R$65536,11,FALSE))</f>
        <v>0</v>
      </c>
      <c r="I279" s="179">
        <f>IF(VLOOKUP($B279,'[2]AA Comparison'!$C$1:$R$65536,5)="","",VLOOKUP($B279,'[2]AA Comparison'!$C$1:$R$65536,5,FALSE))</f>
        <v>0</v>
      </c>
      <c r="J279" s="179">
        <f>IF(VLOOKUP($B279,'[2]AA Comparison'!$C$1:$R$65536,12)="","",VLOOKUP($B279,'[2]AA Comparison'!$C$1:$R$65536,12,FALSE))</f>
        <v>0</v>
      </c>
      <c r="K279" s="49">
        <f>IF(VLOOKUP($B279,'[2]AA Comparison'!$C$1:$R$65536,6)="","",VLOOKUP($B279,'[2]AA Comparison'!$C$1:$R$65536,6,FALSE))</f>
        <v>0.85</v>
      </c>
      <c r="L279" s="49">
        <f>IF(VLOOKUP($B279,'[2]AA Comparison'!$C$1:$R$65536,13)="","",VLOOKUP($B279,'[2]AA Comparison'!$C$1:$R$65536,13,FALSE))</f>
        <v>1</v>
      </c>
      <c r="M279" s="49">
        <f>IF(VLOOKUP($B279,'[2]AA Comparison'!$C$1:$R$65536,7)="","",VLOOKUP($B279,'[2]AA Comparison'!$C$1:$R$65536,7,FALSE))</f>
        <v>0</v>
      </c>
      <c r="N279" s="49">
        <f>IF(VLOOKUP($B279,'[2]AA Comparison'!$C$1:$R$65536,14)="","",VLOOKUP($B279,'[2]AA Comparison'!$C$1:$R$65536,14,FALSE))</f>
        <v>0</v>
      </c>
      <c r="O279" s="49">
        <f>IF(VLOOKUP($B279,'[2]AA Comparison'!$C$1:$R$65536,8)="","",VLOOKUP($B279,'[2]AA Comparison'!$C$1:$R$65536,8,FALSE))</f>
        <v>0</v>
      </c>
      <c r="P279" s="49">
        <f>IF(VLOOKUP($B279,'[2]AA Comparison'!$C$1:$R$65536,15)="","",VLOOKUP($B279,'[2]AA Comparison'!$C$1:$R$65536,15,FALSE))</f>
        <v>0</v>
      </c>
      <c r="Q279" s="49">
        <f>IF(VLOOKUP($B279,'[2]AA Comparison'!$C$1:$R$65536,9)="","",VLOOKUP($B279,'[2]AA Comparison'!$C$1:$R$65536,9,FALSE))</f>
        <v>0</v>
      </c>
      <c r="R279" s="49">
        <f>IF(VLOOKUP($B279,'[2]AA Comparison'!$C$1:$R$65536,16)="","",VLOOKUP($B279,'[2]AA Comparison'!$C$1:$R$65536,16,FALSE))</f>
        <v>0</v>
      </c>
      <c r="S279" s="13">
        <f>VLOOKUP(B279,'[1]BuySell Data'!$A:$E,5,FALSE)</f>
        <v>3.0000000000000001E-3</v>
      </c>
      <c r="T279" s="30" t="str">
        <f>VLOOKUP(B279,'[1]Investment Managers'!$A:$B,2,FALSE)</f>
        <v>Australian Ethical Investment Ltd</v>
      </c>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row>
    <row r="280" spans="1:244" x14ac:dyDescent="0.25">
      <c r="A280" s="118" t="s">
        <v>341</v>
      </c>
      <c r="B280" s="39" t="s">
        <v>261</v>
      </c>
      <c r="C280" s="52" t="s">
        <v>874</v>
      </c>
      <c r="D280" s="50">
        <f>VLOOKUP(B280,'[1]ICR Data'!$A:$E,5,FALSE)</f>
        <v>9.4999999999999998E-3</v>
      </c>
      <c r="E280" s="179">
        <f>IF(VLOOKUP($B280,'[2]AA Comparison'!$C$1:$R$65536,3)="","",VLOOKUP($B280,'[2]AA Comparison'!$C$1:$R$65536,3,FALSE))</f>
        <v>0</v>
      </c>
      <c r="F280" s="179">
        <f>IF(VLOOKUP($B280,'[2]AA Comparison'!$C$1:$R$65536,10)="","",VLOOKUP($B280,'[2]AA Comparison'!$C$1:$R$65536,10,FALSE))</f>
        <v>0.1</v>
      </c>
      <c r="G280" s="179">
        <f>IF(VLOOKUP($B280,'[2]AA Comparison'!$C$1:$R$65536,4)="","",VLOOKUP($B280,'[2]AA Comparison'!$C$1:$R$65536,4,FALSE))</f>
        <v>0</v>
      </c>
      <c r="H280" s="179">
        <f>IF(VLOOKUP($B280,'[2]AA Comparison'!$C$1:$R$65536,11)="","",VLOOKUP($B280,'[2]AA Comparison'!$C$1:$R$65536,11,FALSE))</f>
        <v>0</v>
      </c>
      <c r="I280" s="179">
        <f>IF(VLOOKUP($B280,'[2]AA Comparison'!$C$1:$R$65536,5)="","",VLOOKUP($B280,'[2]AA Comparison'!$C$1:$R$65536,5,FALSE))</f>
        <v>0</v>
      </c>
      <c r="J280" s="179">
        <f>IF(VLOOKUP($B280,'[2]AA Comparison'!$C$1:$R$65536,12)="","",VLOOKUP($B280,'[2]AA Comparison'!$C$1:$R$65536,12,FALSE))</f>
        <v>0</v>
      </c>
      <c r="K280" s="49">
        <f>IF(VLOOKUP($B280,'[2]AA Comparison'!$C$1:$R$65536,6)="","",VLOOKUP($B280,'[2]AA Comparison'!$C$1:$R$65536,6,FALSE))</f>
        <v>0.6</v>
      </c>
      <c r="L280" s="49">
        <f>IF(VLOOKUP($B280,'[2]AA Comparison'!$C$1:$R$65536,13)="","",VLOOKUP($B280,'[2]AA Comparison'!$C$1:$R$65536,13,FALSE))</f>
        <v>0.8</v>
      </c>
      <c r="M280" s="49">
        <f>IF(VLOOKUP($B280,'[2]AA Comparison'!$C$1:$R$65536,7)="","",VLOOKUP($B280,'[2]AA Comparison'!$C$1:$R$65536,7,FALSE))</f>
        <v>0.2</v>
      </c>
      <c r="N280" s="49">
        <f>IF(VLOOKUP($B280,'[2]AA Comparison'!$C$1:$R$65536,14)="","",VLOOKUP($B280,'[2]AA Comparison'!$C$1:$R$65536,14,FALSE))</f>
        <v>0.3</v>
      </c>
      <c r="O280" s="49">
        <f>IF(VLOOKUP($B280,'[2]AA Comparison'!$C$1:$R$65536,8)="","",VLOOKUP($B280,'[2]AA Comparison'!$C$1:$R$65536,8,FALSE))</f>
        <v>0</v>
      </c>
      <c r="P280" s="49">
        <f>IF(VLOOKUP($B280,'[2]AA Comparison'!$C$1:$R$65536,15)="","",VLOOKUP($B280,'[2]AA Comparison'!$C$1:$R$65536,15,FALSE))</f>
        <v>0</v>
      </c>
      <c r="Q280" s="49">
        <f>IF(VLOOKUP($B280,'[2]AA Comparison'!$C$1:$R$65536,9)="","",VLOOKUP($B280,'[2]AA Comparison'!$C$1:$R$65536,9,FALSE))</f>
        <v>0</v>
      </c>
      <c r="R280" s="49">
        <f>IF(VLOOKUP($B280,'[2]AA Comparison'!$C$1:$R$65536,16)="","",VLOOKUP($B280,'[2]AA Comparison'!$C$1:$R$65536,16,FALSE))</f>
        <v>0</v>
      </c>
      <c r="S280" s="13">
        <f>VLOOKUP(B280,'[1]BuySell Data'!$A:$E,5,FALSE)</f>
        <v>1E-3</v>
      </c>
      <c r="T280" s="30" t="str">
        <f>VLOOKUP(B280,'[1]Investment Managers'!$A:$B,2,FALSE)</f>
        <v>Australian Ethical Investment Ltd</v>
      </c>
      <c r="U280" s="39"/>
    </row>
    <row r="281" spans="1:244" s="3" customFormat="1" ht="13" x14ac:dyDescent="0.3">
      <c r="A281" s="260" t="s">
        <v>1450</v>
      </c>
      <c r="B281" s="39" t="s">
        <v>79</v>
      </c>
      <c r="C281" s="52" t="s">
        <v>874</v>
      </c>
      <c r="D281" s="50">
        <f>VLOOKUP(B281,'[1]ICR Data'!$A:$E,5,FALSE)</f>
        <v>9.4999999999999998E-3</v>
      </c>
      <c r="E281" s="179">
        <f>IF(VLOOKUP($B281,'[2]AA Comparison'!$C$1:$R$65536,3)="","",VLOOKUP($B281,'[2]AA Comparison'!$C$1:$R$65536,3,FALSE))</f>
        <v>0</v>
      </c>
      <c r="F281" s="179">
        <f>IF(VLOOKUP($B281,'[2]AA Comparison'!$C$1:$R$65536,10)="","",VLOOKUP($B281,'[2]AA Comparison'!$C$1:$R$65536,10,FALSE))</f>
        <v>0.2</v>
      </c>
      <c r="G281" s="179">
        <f>IF(VLOOKUP($B281,'[2]AA Comparison'!$C$1:$R$65536,4)="","",VLOOKUP($B281,'[2]AA Comparison'!$C$1:$R$65536,4,FALSE))</f>
        <v>0</v>
      </c>
      <c r="H281" s="179">
        <f>IF(VLOOKUP($B281,'[2]AA Comparison'!$C$1:$R$65536,11)="","",VLOOKUP($B281,'[2]AA Comparison'!$C$1:$R$65536,11,FALSE))</f>
        <v>0</v>
      </c>
      <c r="I281" s="179">
        <f>IF(VLOOKUP($B281,'[2]AA Comparison'!$C$1:$R$65536,5)="","",VLOOKUP($B281,'[2]AA Comparison'!$C$1:$R$65536,5,FALSE))</f>
        <v>0</v>
      </c>
      <c r="J281" s="179">
        <f>IF(VLOOKUP($B281,'[2]AA Comparison'!$C$1:$R$65536,12)="","",VLOOKUP($B281,'[2]AA Comparison'!$C$1:$R$65536,12,FALSE))</f>
        <v>0</v>
      </c>
      <c r="K281" s="49">
        <f>IF(VLOOKUP($B281,'[2]AA Comparison'!$C$1:$R$65536,6)="","",VLOOKUP($B281,'[2]AA Comparison'!$C$1:$R$65536,6,FALSE))</f>
        <v>0.8</v>
      </c>
      <c r="L281" s="49">
        <f>IF(VLOOKUP($B281,'[2]AA Comparison'!$C$1:$R$65536,13)="","",VLOOKUP($B281,'[2]AA Comparison'!$C$1:$R$65536,13,FALSE))</f>
        <v>1</v>
      </c>
      <c r="M281" s="49">
        <f>IF(VLOOKUP($B281,'[2]AA Comparison'!$C$1:$R$65536,7)="","",VLOOKUP($B281,'[2]AA Comparison'!$C$1:$R$65536,7,FALSE))</f>
        <v>0</v>
      </c>
      <c r="N281" s="49">
        <f>IF(VLOOKUP($B281,'[2]AA Comparison'!$C$1:$R$65536,14)="","",VLOOKUP($B281,'[2]AA Comparison'!$C$1:$R$65536,14,FALSE))</f>
        <v>0</v>
      </c>
      <c r="O281" s="49">
        <f>IF(VLOOKUP($B281,'[2]AA Comparison'!$C$1:$R$65536,8)="","",VLOOKUP($B281,'[2]AA Comparison'!$C$1:$R$65536,8,FALSE))</f>
        <v>0</v>
      </c>
      <c r="P281" s="49">
        <f>IF(VLOOKUP($B281,'[2]AA Comparison'!$C$1:$R$65536,15)="","",VLOOKUP($B281,'[2]AA Comparison'!$C$1:$R$65536,15,FALSE))</f>
        <v>0</v>
      </c>
      <c r="Q281" s="49">
        <f>IF(VLOOKUP($B281,'[2]AA Comparison'!$C$1:$R$65536,9)="","",VLOOKUP($B281,'[2]AA Comparison'!$C$1:$R$65536,9,FALSE))</f>
        <v>0</v>
      </c>
      <c r="R281" s="49">
        <f>IF(VLOOKUP($B281,'[2]AA Comparison'!$C$1:$R$65536,16)="","",VLOOKUP($B281,'[2]AA Comparison'!$C$1:$R$65536,16,FALSE))</f>
        <v>0</v>
      </c>
      <c r="S281" s="13">
        <f>VLOOKUP(B281,'[1]BuySell Data'!$A:$E,5,FALSE)</f>
        <v>5.0000000000000001E-3</v>
      </c>
      <c r="T281" s="30" t="str">
        <f>VLOOKUP(B281,'[1]Investment Managers'!$A:$B,2,FALSE)</f>
        <v>Pendal Group Ltd</v>
      </c>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row>
    <row r="282" spans="1:244" s="3" customFormat="1" ht="13" x14ac:dyDescent="0.3">
      <c r="A282" s="180" t="s">
        <v>264</v>
      </c>
      <c r="B282" s="50" t="s">
        <v>266</v>
      </c>
      <c r="C282" s="52" t="s">
        <v>874</v>
      </c>
      <c r="D282" s="50">
        <f>VLOOKUP(B282,'[1]ICR Data'!$A:$E,5,FALSE)</f>
        <v>1.23E-2</v>
      </c>
      <c r="E282" s="179">
        <f>IF(VLOOKUP($B282,'[2]AA Comparison'!$C$1:$R$65536,3)="","",VLOOKUP($B282,'[2]AA Comparison'!$C$1:$R$65536,3,FALSE))</f>
        <v>0</v>
      </c>
      <c r="F282" s="179">
        <f>IF(VLOOKUP($B282,'[2]AA Comparison'!$C$1:$R$65536,10)="","",VLOOKUP($B282,'[2]AA Comparison'!$C$1:$R$65536,10,FALSE))</f>
        <v>0.1</v>
      </c>
      <c r="G282" s="179">
        <f>IF(VLOOKUP($B282,'[2]AA Comparison'!$C$1:$R$65536,4)="","",VLOOKUP($B282,'[2]AA Comparison'!$C$1:$R$65536,4,FALSE))</f>
        <v>0</v>
      </c>
      <c r="H282" s="179">
        <f>IF(VLOOKUP($B282,'[2]AA Comparison'!$C$1:$R$65536,11)="","",VLOOKUP($B282,'[2]AA Comparison'!$C$1:$R$65536,11,FALSE))</f>
        <v>0</v>
      </c>
      <c r="I282" s="179">
        <f>IF(VLOOKUP($B282,'[2]AA Comparison'!$C$1:$R$65536,5)="","",VLOOKUP($B282,'[2]AA Comparison'!$C$1:$R$65536,5,FALSE))</f>
        <v>0</v>
      </c>
      <c r="J282" s="179">
        <f>IF(VLOOKUP($B282,'[2]AA Comparison'!$C$1:$R$65536,12)="","",VLOOKUP($B282,'[2]AA Comparison'!$C$1:$R$65536,12,FALSE))</f>
        <v>0</v>
      </c>
      <c r="K282" s="49">
        <f>IF(VLOOKUP($B282,'[2]AA Comparison'!$C$1:$R$65536,6)="","",VLOOKUP($B282,'[2]AA Comparison'!$C$1:$R$65536,6,FALSE))</f>
        <v>0.9</v>
      </c>
      <c r="L282" s="49">
        <f>IF(VLOOKUP($B282,'[2]AA Comparison'!$C$1:$R$65536,13)="","",VLOOKUP($B282,'[2]AA Comparison'!$C$1:$R$65536,13,FALSE))</f>
        <v>1</v>
      </c>
      <c r="M282" s="49">
        <f>IF(VLOOKUP($B282,'[2]AA Comparison'!$C$1:$R$65536,7)="","",VLOOKUP($B282,'[2]AA Comparison'!$C$1:$R$65536,7,FALSE))</f>
        <v>0</v>
      </c>
      <c r="N282" s="49">
        <f>IF(VLOOKUP($B282,'[2]AA Comparison'!$C$1:$R$65536,14)="","",VLOOKUP($B282,'[2]AA Comparison'!$C$1:$R$65536,14,FALSE))</f>
        <v>0</v>
      </c>
      <c r="O282" s="49">
        <f>IF(VLOOKUP($B282,'[2]AA Comparison'!$C$1:$R$65536,8)="","",VLOOKUP($B282,'[2]AA Comparison'!$C$1:$R$65536,8,FALSE))</f>
        <v>0</v>
      </c>
      <c r="P282" s="49">
        <f>IF(VLOOKUP($B282,'[2]AA Comparison'!$C$1:$R$65536,15)="","",VLOOKUP($B282,'[2]AA Comparison'!$C$1:$R$65536,15,FALSE))</f>
        <v>0</v>
      </c>
      <c r="Q282" s="49">
        <f>IF(VLOOKUP($B282,'[2]AA Comparison'!$C$1:$R$65536,9)="","",VLOOKUP($B282,'[2]AA Comparison'!$C$1:$R$65536,9,FALSE))</f>
        <v>0</v>
      </c>
      <c r="R282" s="49">
        <f>IF(VLOOKUP($B282,'[2]AA Comparison'!$C$1:$R$65536,16)="","",VLOOKUP($B282,'[2]AA Comparison'!$C$1:$R$65536,16,FALSE))</f>
        <v>0</v>
      </c>
      <c r="S282" s="13">
        <f>VLOOKUP(B282,'[1]BuySell Data'!$A:$E,5,FALSE)</f>
        <v>0</v>
      </c>
      <c r="T282" s="30" t="str">
        <f>VLOOKUP(B282,'[1]Investment Managers'!$A:$B,2,FALSE)</f>
        <v>Perpetual Investment Management Ltd</v>
      </c>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row>
    <row r="283" spans="1:244" s="3" customFormat="1" ht="13" x14ac:dyDescent="0.3">
      <c r="A283" s="184" t="s">
        <v>213</v>
      </c>
      <c r="B283" s="39"/>
      <c r="C283" s="39"/>
      <c r="D283" s="50"/>
      <c r="E283" s="179"/>
      <c r="F283" s="179"/>
      <c r="G283" s="179"/>
      <c r="H283" s="179"/>
      <c r="I283" s="179"/>
      <c r="J283" s="179"/>
      <c r="K283" s="49"/>
      <c r="L283" s="49"/>
      <c r="M283" s="49"/>
      <c r="N283" s="49"/>
      <c r="O283" s="49"/>
      <c r="P283" s="49"/>
      <c r="Q283" s="49"/>
      <c r="R283" s="49"/>
      <c r="S283" s="13"/>
      <c r="T283" s="37"/>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row>
    <row r="284" spans="1:244" s="3" customFormat="1" ht="13" x14ac:dyDescent="0.3">
      <c r="A284" s="118" t="s">
        <v>435</v>
      </c>
      <c r="B284" s="178" t="s">
        <v>195</v>
      </c>
      <c r="C284" s="52" t="s">
        <v>874</v>
      </c>
      <c r="D284" s="50">
        <f>VLOOKUP(B284,'[1]ICR Data'!$A:$E,5,FALSE)</f>
        <v>2.5000000000000001E-2</v>
      </c>
      <c r="E284" s="179">
        <f>IF(VLOOKUP($B284,'[2]AA Comparison'!$C$1:$R$65536,3)="","",VLOOKUP($B284,'[2]AA Comparison'!$C$1:$R$65536,3,FALSE))</f>
        <v>0</v>
      </c>
      <c r="F284" s="179">
        <f>IF(VLOOKUP($B284,'[2]AA Comparison'!$C$1:$R$65536,10)="","",VLOOKUP($B284,'[2]AA Comparison'!$C$1:$R$65536,10,FALSE))</f>
        <v>0.1</v>
      </c>
      <c r="G284" s="179">
        <f>IF(VLOOKUP($B284,'[2]AA Comparison'!$C$1:$R$65536,4)="","",VLOOKUP($B284,'[2]AA Comparison'!$C$1:$R$65536,4,FALSE))</f>
        <v>0</v>
      </c>
      <c r="H284" s="179">
        <f>IF(VLOOKUP($B284,'[2]AA Comparison'!$C$1:$R$65536,11)="","",VLOOKUP($B284,'[2]AA Comparison'!$C$1:$R$65536,11,FALSE))</f>
        <v>0</v>
      </c>
      <c r="I284" s="179">
        <f>IF(VLOOKUP($B284,'[2]AA Comparison'!$C$1:$R$65536,5)="","",VLOOKUP($B284,'[2]AA Comparison'!$C$1:$R$65536,5,FALSE))</f>
        <v>0</v>
      </c>
      <c r="J284" s="179">
        <f>IF(VLOOKUP($B284,'[2]AA Comparison'!$C$1:$R$65536,12)="","",VLOOKUP($B284,'[2]AA Comparison'!$C$1:$R$65536,12,FALSE))</f>
        <v>0</v>
      </c>
      <c r="K284" s="49">
        <f>IF(VLOOKUP($B284,'[2]AA Comparison'!$C$1:$R$65536,6)="","",VLOOKUP($B284,'[2]AA Comparison'!$C$1:$R$65536,6,FALSE))</f>
        <v>0.9</v>
      </c>
      <c r="L284" s="49">
        <f>IF(VLOOKUP($B284,'[2]AA Comparison'!$C$1:$R$65536,13)="","",VLOOKUP($B284,'[2]AA Comparison'!$C$1:$R$65536,13,FALSE))</f>
        <v>1</v>
      </c>
      <c r="M284" s="49">
        <f>IF(VLOOKUP($B284,'[2]AA Comparison'!$C$1:$R$65536,7)="","",VLOOKUP($B284,'[2]AA Comparison'!$C$1:$R$65536,7,FALSE))</f>
        <v>0</v>
      </c>
      <c r="N284" s="49">
        <f>IF(VLOOKUP($B284,'[2]AA Comparison'!$C$1:$R$65536,14)="","",VLOOKUP($B284,'[2]AA Comparison'!$C$1:$R$65536,14,FALSE))</f>
        <v>0</v>
      </c>
      <c r="O284" s="49">
        <f>IF(VLOOKUP($B284,'[2]AA Comparison'!$C$1:$R$65536,8)="","",VLOOKUP($B284,'[2]AA Comparison'!$C$1:$R$65536,8,FALSE))</f>
        <v>0</v>
      </c>
      <c r="P284" s="49">
        <f>IF(VLOOKUP($B284,'[2]AA Comparison'!$C$1:$R$65536,15)="","",VLOOKUP($B284,'[2]AA Comparison'!$C$1:$R$65536,15,FALSE))</f>
        <v>0</v>
      </c>
      <c r="Q284" s="49">
        <f>IF(VLOOKUP($B284,'[2]AA Comparison'!$C$1:$R$65536,9)="","",VLOOKUP($B284,'[2]AA Comparison'!$C$1:$R$65536,9,FALSE))</f>
        <v>0</v>
      </c>
      <c r="R284" s="49">
        <f>IF(VLOOKUP($B284,'[2]AA Comparison'!$C$1:$R$65536,16)="","",VLOOKUP($B284,'[2]AA Comparison'!$C$1:$R$65536,16,FALSE))</f>
        <v>0</v>
      </c>
      <c r="S284" s="13">
        <f>VLOOKUP(B284,'[1]BuySell Data'!$A:$E,5,FALSE)</f>
        <v>7.6E-3</v>
      </c>
      <c r="T284" s="30" t="str">
        <f>VLOOKUP(B284,'[1]Investment Managers'!$A:$B,2,FALSE)</f>
        <v>Ausbil Investment Management Limited</v>
      </c>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row>
    <row r="285" spans="1:244" s="3" customFormat="1" ht="13" x14ac:dyDescent="0.3">
      <c r="A285" s="118" t="s">
        <v>1235</v>
      </c>
      <c r="B285" s="39" t="s">
        <v>3</v>
      </c>
      <c r="C285" s="52" t="s">
        <v>874</v>
      </c>
      <c r="D285" s="50">
        <f>VLOOKUP(B285,'[1]ICR Data'!$A:$E,5,FALSE)</f>
        <v>2.18E-2</v>
      </c>
      <c r="E285" s="179">
        <f>IF(VLOOKUP($B285,'[2]AA Comparison'!$C$1:$R$65536,3)="","",VLOOKUP($B285,'[2]AA Comparison'!$C$1:$R$65536,3,FALSE))</f>
        <v>0</v>
      </c>
      <c r="F285" s="179">
        <f>IF(VLOOKUP($B285,'[2]AA Comparison'!$C$1:$R$65536,10)="","",VLOOKUP($B285,'[2]AA Comparison'!$C$1:$R$65536,10,FALSE))</f>
        <v>0.1</v>
      </c>
      <c r="G285" s="179">
        <f>IF(VLOOKUP($B285,'[2]AA Comparison'!$C$1:$R$65536,4)="","",VLOOKUP($B285,'[2]AA Comparison'!$C$1:$R$65536,4,FALSE))</f>
        <v>0</v>
      </c>
      <c r="H285" s="179">
        <f>IF(VLOOKUP($B285,'[2]AA Comparison'!$C$1:$R$65536,11)="","",VLOOKUP($B285,'[2]AA Comparison'!$C$1:$R$65536,11,FALSE))</f>
        <v>0</v>
      </c>
      <c r="I285" s="179">
        <f>IF(VLOOKUP($B285,'[2]AA Comparison'!$C$1:$R$65536,5)="","",VLOOKUP($B285,'[2]AA Comparison'!$C$1:$R$65536,5,FALSE))</f>
        <v>0</v>
      </c>
      <c r="J285" s="179">
        <f>IF(VLOOKUP($B285,'[2]AA Comparison'!$C$1:$R$65536,12)="","",VLOOKUP($B285,'[2]AA Comparison'!$C$1:$R$65536,12,FALSE))</f>
        <v>0</v>
      </c>
      <c r="K285" s="49">
        <f>IF(VLOOKUP($B285,'[2]AA Comparison'!$C$1:$R$65536,6)="","",VLOOKUP($B285,'[2]AA Comparison'!$C$1:$R$65536,6,FALSE))</f>
        <v>0.9</v>
      </c>
      <c r="L285" s="49">
        <f>IF(VLOOKUP($B285,'[2]AA Comparison'!$C$1:$R$65536,13)="","",VLOOKUP($B285,'[2]AA Comparison'!$C$1:$R$65536,13,FALSE))</f>
        <v>1</v>
      </c>
      <c r="M285" s="49">
        <f>IF(VLOOKUP($B285,'[2]AA Comparison'!$C$1:$R$65536,7)="","",VLOOKUP($B285,'[2]AA Comparison'!$C$1:$R$65536,7,FALSE))</f>
        <v>0</v>
      </c>
      <c r="N285" s="49">
        <f>IF(VLOOKUP($B285,'[2]AA Comparison'!$C$1:$R$65536,14)="","",VLOOKUP($B285,'[2]AA Comparison'!$C$1:$R$65536,14,FALSE))</f>
        <v>0</v>
      </c>
      <c r="O285" s="49">
        <f>IF(VLOOKUP($B285,'[2]AA Comparison'!$C$1:$R$65536,8)="","",VLOOKUP($B285,'[2]AA Comparison'!$C$1:$R$65536,8,FALSE))</f>
        <v>0</v>
      </c>
      <c r="P285" s="49">
        <f>IF(VLOOKUP($B285,'[2]AA Comparison'!$C$1:$R$65536,15)="","",VLOOKUP($B285,'[2]AA Comparison'!$C$1:$R$65536,15,FALSE))</f>
        <v>0</v>
      </c>
      <c r="Q285" s="49">
        <f>IF(VLOOKUP($B285,'[2]AA Comparison'!$C$1:$R$65536,9)="","",VLOOKUP($B285,'[2]AA Comparison'!$C$1:$R$65536,9,FALSE))</f>
        <v>0</v>
      </c>
      <c r="R285" s="49">
        <f>IF(VLOOKUP($B285,'[2]AA Comparison'!$C$1:$R$65536,16)="","",VLOOKUP($B285,'[2]AA Comparison'!$C$1:$R$65536,16,FALSE))</f>
        <v>0</v>
      </c>
      <c r="S285" s="13">
        <f>VLOOKUP(B285,'[1]BuySell Data'!$A:$E,5,FALSE)</f>
        <v>0.01</v>
      </c>
      <c r="T285" s="30" t="str">
        <f>VLOOKUP(B285,'[1]Investment Managers'!$A:$B,2,FALSE)</f>
        <v>First Sentier Investors (Australia) Services Pty Limited</v>
      </c>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row>
    <row r="286" spans="1:244" s="3" customFormat="1" ht="13" x14ac:dyDescent="0.3">
      <c r="A286" s="180" t="s">
        <v>320</v>
      </c>
      <c r="B286" s="39" t="s">
        <v>132</v>
      </c>
      <c r="C286" s="52" t="s">
        <v>874</v>
      </c>
      <c r="D286" s="50">
        <f>VLOOKUP(B286,'[1]ICR Data'!$A:$E,5,FALSE)</f>
        <v>2.69E-2</v>
      </c>
      <c r="E286" s="179">
        <f>IF(VLOOKUP($B286,'[2]AA Comparison'!$C$1:$R$65536,3)="","",VLOOKUP($B286,'[2]AA Comparison'!$C$1:$R$65536,3,FALSE))</f>
        <v>0</v>
      </c>
      <c r="F286" s="179">
        <f>IF(VLOOKUP($B286,'[2]AA Comparison'!$C$1:$R$65536,10)="","",VLOOKUP($B286,'[2]AA Comparison'!$C$1:$R$65536,10,FALSE))</f>
        <v>0.1</v>
      </c>
      <c r="G286" s="179">
        <f>IF(VLOOKUP($B286,'[2]AA Comparison'!$C$1:$R$65536,4)="","",VLOOKUP($B286,'[2]AA Comparison'!$C$1:$R$65536,4,FALSE))</f>
        <v>0</v>
      </c>
      <c r="H286" s="179">
        <f>IF(VLOOKUP($B286,'[2]AA Comparison'!$C$1:$R$65536,11)="","",VLOOKUP($B286,'[2]AA Comparison'!$C$1:$R$65536,11,FALSE))</f>
        <v>0</v>
      </c>
      <c r="I286" s="179">
        <f>IF(VLOOKUP($B286,'[2]AA Comparison'!$C$1:$R$65536,5)="","",VLOOKUP($B286,'[2]AA Comparison'!$C$1:$R$65536,5,FALSE))</f>
        <v>0</v>
      </c>
      <c r="J286" s="179">
        <f>IF(VLOOKUP($B286,'[2]AA Comparison'!$C$1:$R$65536,12)="","",VLOOKUP($B286,'[2]AA Comparison'!$C$1:$R$65536,12,FALSE))</f>
        <v>0</v>
      </c>
      <c r="K286" s="49">
        <f>IF(VLOOKUP($B286,'[2]AA Comparison'!$C$1:$R$65536,6)="","",VLOOKUP($B286,'[2]AA Comparison'!$C$1:$R$65536,6,FALSE))</f>
        <v>0.9</v>
      </c>
      <c r="L286" s="49">
        <f>IF(VLOOKUP($B286,'[2]AA Comparison'!$C$1:$R$65536,13)="","",VLOOKUP($B286,'[2]AA Comparison'!$C$1:$R$65536,13,FALSE))</f>
        <v>1</v>
      </c>
      <c r="M286" s="49">
        <f>IF(VLOOKUP($B286,'[2]AA Comparison'!$C$1:$R$65536,7)="","",VLOOKUP($B286,'[2]AA Comparison'!$C$1:$R$65536,7,FALSE))</f>
        <v>0</v>
      </c>
      <c r="N286" s="49">
        <f>IF(VLOOKUP($B286,'[2]AA Comparison'!$C$1:$R$65536,14)="","",VLOOKUP($B286,'[2]AA Comparison'!$C$1:$R$65536,14,FALSE))</f>
        <v>0</v>
      </c>
      <c r="O286" s="49">
        <f>IF(VLOOKUP($B286,'[2]AA Comparison'!$C$1:$R$65536,8)="","",VLOOKUP($B286,'[2]AA Comparison'!$C$1:$R$65536,8,FALSE))</f>
        <v>0</v>
      </c>
      <c r="P286" s="49">
        <f>IF(VLOOKUP($B286,'[2]AA Comparison'!$C$1:$R$65536,15)="","",VLOOKUP($B286,'[2]AA Comparison'!$C$1:$R$65536,15,FALSE))</f>
        <v>0</v>
      </c>
      <c r="Q286" s="49">
        <f>IF(VLOOKUP($B286,'[2]AA Comparison'!$C$1:$R$65536,9)="","",VLOOKUP($B286,'[2]AA Comparison'!$C$1:$R$65536,9,FALSE))</f>
        <v>0</v>
      </c>
      <c r="R286" s="49">
        <f>IF(VLOOKUP($B286,'[2]AA Comparison'!$C$1:$R$65536,16)="","",VLOOKUP($B286,'[2]AA Comparison'!$C$1:$R$65536,16,FALSE))</f>
        <v>0</v>
      </c>
      <c r="S286" s="13">
        <f>VLOOKUP(B286,'[1]BuySell Data'!$A:$E,5,FALSE)</f>
        <v>0</v>
      </c>
      <c r="T286" s="30" t="str">
        <f>VLOOKUP(B286,'[1]Investment Managers'!$A:$B,2,FALSE)</f>
        <v>Perpetual Investment Management Ltd</v>
      </c>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row>
    <row r="287" spans="1:244" s="3" customFormat="1" ht="13" x14ac:dyDescent="0.3">
      <c r="A287" s="196" t="s">
        <v>214</v>
      </c>
      <c r="B287" s="178"/>
      <c r="C287" s="178"/>
      <c r="D287" s="50"/>
      <c r="E287" s="179"/>
      <c r="F287" s="179"/>
      <c r="G287" s="179"/>
      <c r="H287" s="179"/>
      <c r="I287" s="179"/>
      <c r="J287" s="179"/>
      <c r="K287" s="49"/>
      <c r="L287" s="49"/>
      <c r="M287" s="49"/>
      <c r="N287" s="49"/>
      <c r="O287" s="49"/>
      <c r="P287" s="49"/>
      <c r="Q287" s="49"/>
      <c r="R287" s="49"/>
      <c r="S287" s="13"/>
      <c r="T287" s="37"/>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row>
    <row r="288" spans="1:244" s="3" customFormat="1" ht="13" x14ac:dyDescent="0.3">
      <c r="A288" s="180" t="s">
        <v>1399</v>
      </c>
      <c r="B288" s="178" t="s">
        <v>1369</v>
      </c>
      <c r="C288" s="52" t="s">
        <v>874</v>
      </c>
      <c r="D288" s="50">
        <f>VLOOKUP(B288,'[1]ICR Data'!$A:$E,5,FALSE)</f>
        <v>1.11E-2</v>
      </c>
      <c r="E288" s="179">
        <f>IF(VLOOKUP($B288,'[2]AA Comparison'!$C$1:$R$65536,3)="","",VLOOKUP($B288,'[2]AA Comparison'!$C$1:$R$65536,3,FALSE))</f>
        <v>0</v>
      </c>
      <c r="F288" s="179">
        <f>IF(VLOOKUP($B288,'[2]AA Comparison'!$C$1:$R$65536,10)="","",VLOOKUP($B288,'[2]AA Comparison'!$C$1:$R$65536,10,FALSE))</f>
        <v>0.05</v>
      </c>
      <c r="G288" s="179">
        <f>IF(VLOOKUP($B288,'[2]AA Comparison'!$C$1:$R$65536,4)="","",VLOOKUP($B288,'[2]AA Comparison'!$C$1:$R$65536,4,FALSE))</f>
        <v>0</v>
      </c>
      <c r="H288" s="179">
        <f>IF(VLOOKUP($B288,'[2]AA Comparison'!$C$1:$R$65536,11)="","",VLOOKUP($B288,'[2]AA Comparison'!$C$1:$R$65536,11,FALSE))</f>
        <v>0</v>
      </c>
      <c r="I288" s="179">
        <f>IF(VLOOKUP($B288,'[2]AA Comparison'!$C$1:$R$65536,5)="","",VLOOKUP($B288,'[2]AA Comparison'!$C$1:$R$65536,5,FALSE))</f>
        <v>0</v>
      </c>
      <c r="J288" s="179">
        <f>IF(VLOOKUP($B288,'[2]AA Comparison'!$C$1:$R$65536,12)="","",VLOOKUP($B288,'[2]AA Comparison'!$C$1:$R$65536,12,FALSE))</f>
        <v>0</v>
      </c>
      <c r="K288" s="49">
        <f>IF(VLOOKUP($B288,'[2]AA Comparison'!$C$1:$R$65536,6)="","",VLOOKUP($B288,'[2]AA Comparison'!$C$1:$R$65536,6,FALSE))</f>
        <v>0.95</v>
      </c>
      <c r="L288" s="49">
        <f>IF(VLOOKUP($B288,'[2]AA Comparison'!$C$1:$R$65536,13)="","",VLOOKUP($B288,'[2]AA Comparison'!$C$1:$R$65536,13,FALSE))</f>
        <v>1</v>
      </c>
      <c r="M288" s="49">
        <f>IF(VLOOKUP($B288,'[2]AA Comparison'!$C$1:$R$65536,7)="","",VLOOKUP($B288,'[2]AA Comparison'!$C$1:$R$65536,7,FALSE))</f>
        <v>0</v>
      </c>
      <c r="N288" s="49">
        <f>IF(VLOOKUP($B288,'[2]AA Comparison'!$C$1:$R$65536,14)="","",VLOOKUP($B288,'[2]AA Comparison'!$C$1:$R$65536,14,FALSE))</f>
        <v>0</v>
      </c>
      <c r="O288" s="49">
        <f>IF(VLOOKUP($B288,'[2]AA Comparison'!$C$1:$R$65536,8)="","",VLOOKUP($B288,'[2]AA Comparison'!$C$1:$R$65536,8,FALSE))</f>
        <v>0</v>
      </c>
      <c r="P288" s="49">
        <f>IF(VLOOKUP($B288,'[2]AA Comparison'!$C$1:$R$65536,15)="","",VLOOKUP($B288,'[2]AA Comparison'!$C$1:$R$65536,15,FALSE))</f>
        <v>0</v>
      </c>
      <c r="Q288" s="49">
        <f>IF(VLOOKUP($B288,'[2]AA Comparison'!$C$1:$R$65536,9)="","",VLOOKUP($B288,'[2]AA Comparison'!$C$1:$R$65536,9,FALSE))</f>
        <v>0</v>
      </c>
      <c r="R288" s="49">
        <f>IF(VLOOKUP($B288,'[2]AA Comparison'!$C$1:$R$65536,16)="","",VLOOKUP($B288,'[2]AA Comparison'!$C$1:$R$65536,16,FALSE))</f>
        <v>0</v>
      </c>
      <c r="S288" s="13">
        <f>VLOOKUP(B288,'[1]BuySell Data'!$A:$E,5,FALSE)</f>
        <v>3.0000000000000001E-3</v>
      </c>
      <c r="T288" s="30" t="str">
        <f>VLOOKUP(B288,'[1]Investment Managers'!$A:$B,2,FALSE)</f>
        <v>Acadian Asset Management LLC</v>
      </c>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row>
    <row r="289" spans="1:244" s="3" customFormat="1" ht="13" x14ac:dyDescent="0.3">
      <c r="A289" s="180" t="s">
        <v>1364</v>
      </c>
      <c r="B289" s="39" t="s">
        <v>61</v>
      </c>
      <c r="C289" s="52" t="s">
        <v>874</v>
      </c>
      <c r="D289" s="50">
        <f>VLOOKUP(B289,'[1]ICR Data'!$A:$E,5,FALSE)</f>
        <v>1.1300000000000001E-2</v>
      </c>
      <c r="E289" s="179">
        <f>IF(VLOOKUP($B289,'[2]AA Comparison'!$C$1:$R$65536,3)="","",VLOOKUP($B289,'[2]AA Comparison'!$C$1:$R$65536,3,FALSE))</f>
        <v>0</v>
      </c>
      <c r="F289" s="179">
        <f>IF(VLOOKUP($B289,'[2]AA Comparison'!$C$1:$R$65536,10)="","",VLOOKUP($B289,'[2]AA Comparison'!$C$1:$R$65536,10,FALSE))</f>
        <v>0.2</v>
      </c>
      <c r="G289" s="179">
        <f>IF(VLOOKUP($B289,'[2]AA Comparison'!$C$1:$R$65536,4)="","",VLOOKUP($B289,'[2]AA Comparison'!$C$1:$R$65536,4,FALSE))</f>
        <v>0</v>
      </c>
      <c r="H289" s="179">
        <f>IF(VLOOKUP($B289,'[2]AA Comparison'!$C$1:$R$65536,11)="","",VLOOKUP($B289,'[2]AA Comparison'!$C$1:$R$65536,11,FALSE))</f>
        <v>0</v>
      </c>
      <c r="I289" s="179">
        <f>IF(VLOOKUP($B289,'[2]AA Comparison'!$C$1:$R$65536,5)="","",VLOOKUP($B289,'[2]AA Comparison'!$C$1:$R$65536,5,FALSE))</f>
        <v>0</v>
      </c>
      <c r="J289" s="179">
        <f>IF(VLOOKUP($B289,'[2]AA Comparison'!$C$1:$R$65536,12)="","",VLOOKUP($B289,'[2]AA Comparison'!$C$1:$R$65536,12,FALSE))</f>
        <v>0</v>
      </c>
      <c r="K289" s="49">
        <f>IF(VLOOKUP($B289,'[2]AA Comparison'!$C$1:$R$65536,6)="","",VLOOKUP($B289,'[2]AA Comparison'!$C$1:$R$65536,6,FALSE))</f>
        <v>0.8</v>
      </c>
      <c r="L289" s="49">
        <f>IF(VLOOKUP($B289,'[2]AA Comparison'!$C$1:$R$65536,13)="","",VLOOKUP($B289,'[2]AA Comparison'!$C$1:$R$65536,13,FALSE))</f>
        <v>1</v>
      </c>
      <c r="M289" s="49">
        <f>IF(VLOOKUP($B289,'[2]AA Comparison'!$C$1:$R$65536,7)="","",VLOOKUP($B289,'[2]AA Comparison'!$C$1:$R$65536,7,FALSE))</f>
        <v>0</v>
      </c>
      <c r="N289" s="49">
        <f>IF(VLOOKUP($B289,'[2]AA Comparison'!$C$1:$R$65536,14)="","",VLOOKUP($B289,'[2]AA Comparison'!$C$1:$R$65536,14,FALSE))</f>
        <v>0</v>
      </c>
      <c r="O289" s="49">
        <f>IF(VLOOKUP($B289,'[2]AA Comparison'!$C$1:$R$65536,8)="","",VLOOKUP($B289,'[2]AA Comparison'!$C$1:$R$65536,8,FALSE))</f>
        <v>0</v>
      </c>
      <c r="P289" s="49">
        <f>IF(VLOOKUP($B289,'[2]AA Comparison'!$C$1:$R$65536,15)="","",VLOOKUP($B289,'[2]AA Comparison'!$C$1:$R$65536,15,FALSE))</f>
        <v>0</v>
      </c>
      <c r="Q289" s="49">
        <f>IF(VLOOKUP($B289,'[2]AA Comparison'!$C$1:$R$65536,9)="","",VLOOKUP($B289,'[2]AA Comparison'!$C$1:$R$65536,9,FALSE))</f>
        <v>0</v>
      </c>
      <c r="R289" s="49">
        <f>IF(VLOOKUP($B289,'[2]AA Comparison'!$C$1:$R$65536,16)="","",VLOOKUP($B289,'[2]AA Comparison'!$C$1:$R$65536,16,FALSE))</f>
        <v>0</v>
      </c>
      <c r="S289" s="13">
        <f>VLOOKUP(B289,'[1]BuySell Data'!$A:$E,5,FALSE)</f>
        <v>3.0000000000000001E-3</v>
      </c>
      <c r="T289" s="30" t="str">
        <f>VLOOKUP(B289,'[1]Investment Managers'!$A:$B,2,FALSE)</f>
        <v>Antares Capital Partners Ltd</v>
      </c>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row>
    <row r="290" spans="1:244" s="3" customFormat="1" ht="13" x14ac:dyDescent="0.3">
      <c r="A290" s="180" t="s">
        <v>291</v>
      </c>
      <c r="B290" s="39" t="s">
        <v>292</v>
      </c>
      <c r="C290" s="52" t="s">
        <v>874</v>
      </c>
      <c r="D290" s="50">
        <f>VLOOKUP(B290,'[1]ICR Data'!$A:$E,5,FALSE)</f>
        <v>1.8499999999999999E-2</v>
      </c>
      <c r="E290" s="179">
        <f>IF(VLOOKUP($B290,'[2]AA Comparison'!$C$1:$R$65536,3)="","",VLOOKUP($B290,'[2]AA Comparison'!$C$1:$R$65536,3,FALSE))</f>
        <v>0</v>
      </c>
      <c r="F290" s="179">
        <f>IF(VLOOKUP($B290,'[2]AA Comparison'!$C$1:$R$65536,10)="","",VLOOKUP($B290,'[2]AA Comparison'!$C$1:$R$65536,10,FALSE))</f>
        <v>1</v>
      </c>
      <c r="G290" s="179">
        <f>IF(VLOOKUP($B290,'[2]AA Comparison'!$C$1:$R$65536,4)="","",VLOOKUP($B290,'[2]AA Comparison'!$C$1:$R$65536,4,FALSE))</f>
        <v>0</v>
      </c>
      <c r="H290" s="179">
        <f>IF(VLOOKUP($B290,'[2]AA Comparison'!$C$1:$R$65536,11)="","",VLOOKUP($B290,'[2]AA Comparison'!$C$1:$R$65536,11,FALSE))</f>
        <v>0</v>
      </c>
      <c r="I290" s="179">
        <f>IF(VLOOKUP($B290,'[2]AA Comparison'!$C$1:$R$65536,5)="","",VLOOKUP($B290,'[2]AA Comparison'!$C$1:$R$65536,5,FALSE))</f>
        <v>0</v>
      </c>
      <c r="J290" s="179">
        <f>IF(VLOOKUP($B290,'[2]AA Comparison'!$C$1:$R$65536,12)="","",VLOOKUP($B290,'[2]AA Comparison'!$C$1:$R$65536,12,FALSE))</f>
        <v>0</v>
      </c>
      <c r="K290" s="49">
        <f>IF(VLOOKUP($B290,'[2]AA Comparison'!$C$1:$R$65536,6)="","",VLOOKUP($B290,'[2]AA Comparison'!$C$1:$R$65536,6,FALSE))</f>
        <v>0</v>
      </c>
      <c r="L290" s="49">
        <f>IF(VLOOKUP($B290,'[2]AA Comparison'!$C$1:$R$65536,13)="","",VLOOKUP($B290,'[2]AA Comparison'!$C$1:$R$65536,13,FALSE))</f>
        <v>0.75</v>
      </c>
      <c r="M290" s="49">
        <f>IF(VLOOKUP($B290,'[2]AA Comparison'!$C$1:$R$65536,7)="","",VLOOKUP($B290,'[2]AA Comparison'!$C$1:$R$65536,7,FALSE))</f>
        <v>0</v>
      </c>
      <c r="N290" s="49">
        <f>IF(VLOOKUP($B290,'[2]AA Comparison'!$C$1:$R$65536,14)="","",VLOOKUP($B290,'[2]AA Comparison'!$C$1:$R$65536,14,FALSE))</f>
        <v>0</v>
      </c>
      <c r="O290" s="49">
        <f>IF(VLOOKUP($B290,'[2]AA Comparison'!$C$1:$R$65536,8)="","",VLOOKUP($B290,'[2]AA Comparison'!$C$1:$R$65536,8,FALSE))</f>
        <v>0</v>
      </c>
      <c r="P290" s="49">
        <f>IF(VLOOKUP($B290,'[2]AA Comparison'!$C$1:$R$65536,15)="","",VLOOKUP($B290,'[2]AA Comparison'!$C$1:$R$65536,15,FALSE))</f>
        <v>0</v>
      </c>
      <c r="Q290" s="49">
        <f>IF(VLOOKUP($B290,'[2]AA Comparison'!$C$1:$R$65536,9)="","",VLOOKUP($B290,'[2]AA Comparison'!$C$1:$R$65536,9,FALSE))</f>
        <v>0</v>
      </c>
      <c r="R290" s="49">
        <f>IF(VLOOKUP($B290,'[2]AA Comparison'!$C$1:$R$65536,16)="","",VLOOKUP($B290,'[2]AA Comparison'!$C$1:$R$65536,16,FALSE))</f>
        <v>0.3</v>
      </c>
      <c r="S290" s="13">
        <f>VLOOKUP(B290,'[1]BuySell Data'!$A:$E,5,FALSE)</f>
        <v>4.0000000000000001E-3</v>
      </c>
      <c r="T290" s="30" t="str">
        <f>VLOOKUP(B290,'[1]Investment Managers'!$A:$B,2,FALSE)</f>
        <v>Kardinia Capital Pty Ltd</v>
      </c>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row>
    <row r="291" spans="1:244" s="3" customFormat="1" ht="13" x14ac:dyDescent="0.3">
      <c r="A291" s="180" t="s">
        <v>1474</v>
      </c>
      <c r="B291" s="39" t="s">
        <v>1466</v>
      </c>
      <c r="C291" s="52" t="s">
        <v>874</v>
      </c>
      <c r="D291" s="50">
        <f>VLOOKUP(B291,'[1]ICR Data'!$A:$E,5,FALSE)</f>
        <v>1.3899999999999999E-2</v>
      </c>
      <c r="E291" s="179" t="e">
        <f>IF(VLOOKUP($B291,'[2]AA Comparison'!$C$1:$R$65536,3)="","",VLOOKUP($B291,'[2]AA Comparison'!$C$1:$R$65536,3,FALSE))</f>
        <v>#N/A</v>
      </c>
      <c r="F291" s="179" t="e">
        <f>IF(VLOOKUP($B291,'[2]AA Comparison'!$C$1:$R$65536,10)="","",VLOOKUP($B291,'[2]AA Comparison'!$C$1:$R$65536,10,FALSE))</f>
        <v>#N/A</v>
      </c>
      <c r="G291" s="179" t="e">
        <f>IF(VLOOKUP($B291,'[2]AA Comparison'!$C$1:$R$65536,4)="","",VLOOKUP($B291,'[2]AA Comparison'!$C$1:$R$65536,4,FALSE))</f>
        <v>#N/A</v>
      </c>
      <c r="H291" s="179" t="e">
        <f>IF(VLOOKUP($B291,'[2]AA Comparison'!$C$1:$R$65536,11)="","",VLOOKUP($B291,'[2]AA Comparison'!$C$1:$R$65536,11,FALSE))</f>
        <v>#N/A</v>
      </c>
      <c r="I291" s="179" t="e">
        <f>IF(VLOOKUP($B291,'[2]AA Comparison'!$C$1:$R$65536,5)="","",VLOOKUP($B291,'[2]AA Comparison'!$C$1:$R$65536,5,FALSE))</f>
        <v>#N/A</v>
      </c>
      <c r="J291" s="179" t="e">
        <f>IF(VLOOKUP($B291,'[2]AA Comparison'!$C$1:$R$65536,12)="","",VLOOKUP($B291,'[2]AA Comparison'!$C$1:$R$65536,12,FALSE))</f>
        <v>#N/A</v>
      </c>
      <c r="K291" s="49" t="e">
        <f>IF(VLOOKUP($B291,'[2]AA Comparison'!$C$1:$R$65536,6)="","",VLOOKUP($B291,'[2]AA Comparison'!$C$1:$R$65536,6,FALSE))</f>
        <v>#N/A</v>
      </c>
      <c r="L291" s="49" t="e">
        <f>IF(VLOOKUP($B291,'[2]AA Comparison'!$C$1:$R$65536,13)="","",VLOOKUP($B291,'[2]AA Comparison'!$C$1:$R$65536,13,FALSE))</f>
        <v>#N/A</v>
      </c>
      <c r="M291" s="49" t="e">
        <f>IF(VLOOKUP($B291,'[2]AA Comparison'!$C$1:$R$65536,7)="","",VLOOKUP($B291,'[2]AA Comparison'!$C$1:$R$65536,7,FALSE))</f>
        <v>#N/A</v>
      </c>
      <c r="N291" s="49" t="e">
        <f>IF(VLOOKUP($B291,'[2]AA Comparison'!$C$1:$R$65536,14)="","",VLOOKUP($B291,'[2]AA Comparison'!$C$1:$R$65536,14,FALSE))</f>
        <v>#N/A</v>
      </c>
      <c r="O291" s="49" t="e">
        <f>IF(VLOOKUP($B291,'[2]AA Comparison'!$C$1:$R$65536,8)="","",VLOOKUP($B291,'[2]AA Comparison'!$C$1:$R$65536,8,FALSE))</f>
        <v>#N/A</v>
      </c>
      <c r="P291" s="49" t="e">
        <f>IF(VLOOKUP($B291,'[2]AA Comparison'!$C$1:$R$65536,15)="","",VLOOKUP($B291,'[2]AA Comparison'!$C$1:$R$65536,15,FALSE))</f>
        <v>#N/A</v>
      </c>
      <c r="Q291" s="49" t="e">
        <f>IF(VLOOKUP($B291,'[2]AA Comparison'!$C$1:$R$65536,9)="","",VLOOKUP($B291,'[2]AA Comparison'!$C$1:$R$65536,9,FALSE))</f>
        <v>#N/A</v>
      </c>
      <c r="R291" s="49" t="e">
        <f>IF(VLOOKUP($B291,'[2]AA Comparison'!$C$1:$R$65536,16)="","",VLOOKUP($B291,'[2]AA Comparison'!$C$1:$R$65536,16,FALSE))</f>
        <v>#N/A</v>
      </c>
      <c r="S291" s="13">
        <f>VLOOKUP(B291,'[1]BuySell Data'!$A:$E,5,FALSE)</f>
        <v>6.0000000000000001E-3</v>
      </c>
      <c r="T291" s="30" t="str">
        <f>VLOOKUP(B291,'[1]Investment Managers'!$A:$B,2,FALSE)</f>
        <v>Sage Capital Pty Ltd</v>
      </c>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row>
    <row r="292" spans="1:244" s="3" customFormat="1" ht="13" x14ac:dyDescent="0.3">
      <c r="A292" s="180" t="s">
        <v>1478</v>
      </c>
      <c r="B292" s="39" t="s">
        <v>1477</v>
      </c>
      <c r="C292" s="52" t="s">
        <v>874</v>
      </c>
      <c r="D292" s="50">
        <f>VLOOKUP(B292,'[1]ICR Data'!$A:$E,5,FALSE)</f>
        <v>8.8999999999999999E-3</v>
      </c>
      <c r="E292" s="179" t="e">
        <f>IF(VLOOKUP($B292,'[2]AA Comparison'!$C$1:$R$65536,3)="","",VLOOKUP($B292,'[2]AA Comparison'!$C$1:$R$65536,3,FALSE))</f>
        <v>#N/A</v>
      </c>
      <c r="F292" s="179" t="e">
        <f>IF(VLOOKUP($B292,'[2]AA Comparison'!$C$1:$R$65536,10)="","",VLOOKUP($B292,'[2]AA Comparison'!$C$1:$R$65536,10,FALSE))</f>
        <v>#N/A</v>
      </c>
      <c r="G292" s="179" t="e">
        <f>IF(VLOOKUP($B292,'[2]AA Comparison'!$C$1:$R$65536,4)="","",VLOOKUP($B292,'[2]AA Comparison'!$C$1:$R$65536,4,FALSE))</f>
        <v>#N/A</v>
      </c>
      <c r="H292" s="179" t="e">
        <f>IF(VLOOKUP($B292,'[2]AA Comparison'!$C$1:$R$65536,11)="","",VLOOKUP($B292,'[2]AA Comparison'!$C$1:$R$65536,11,FALSE))</f>
        <v>#N/A</v>
      </c>
      <c r="I292" s="179" t="e">
        <f>IF(VLOOKUP($B292,'[2]AA Comparison'!$C$1:$R$65536,5)="","",VLOOKUP($B292,'[2]AA Comparison'!$C$1:$R$65536,5,FALSE))</f>
        <v>#N/A</v>
      </c>
      <c r="J292" s="179" t="e">
        <f>IF(VLOOKUP($B292,'[2]AA Comparison'!$C$1:$R$65536,12)="","",VLOOKUP($B292,'[2]AA Comparison'!$C$1:$R$65536,12,FALSE))</f>
        <v>#N/A</v>
      </c>
      <c r="K292" s="49" t="e">
        <f>IF(VLOOKUP($B292,'[2]AA Comparison'!$C$1:$R$65536,6)="","",VLOOKUP($B292,'[2]AA Comparison'!$C$1:$R$65536,6,FALSE))</f>
        <v>#N/A</v>
      </c>
      <c r="L292" s="49" t="e">
        <f>IF(VLOOKUP($B292,'[2]AA Comparison'!$C$1:$R$65536,13)="","",VLOOKUP($B292,'[2]AA Comparison'!$C$1:$R$65536,13,FALSE))</f>
        <v>#N/A</v>
      </c>
      <c r="M292" s="49" t="e">
        <f>IF(VLOOKUP($B292,'[2]AA Comparison'!$C$1:$R$65536,7)="","",VLOOKUP($B292,'[2]AA Comparison'!$C$1:$R$65536,7,FALSE))</f>
        <v>#N/A</v>
      </c>
      <c r="N292" s="49" t="e">
        <f>IF(VLOOKUP($B292,'[2]AA Comparison'!$C$1:$R$65536,14)="","",VLOOKUP($B292,'[2]AA Comparison'!$C$1:$R$65536,14,FALSE))</f>
        <v>#N/A</v>
      </c>
      <c r="O292" s="49" t="e">
        <f>IF(VLOOKUP($B292,'[2]AA Comparison'!$C$1:$R$65536,8)="","",VLOOKUP($B292,'[2]AA Comparison'!$C$1:$R$65536,8,FALSE))</f>
        <v>#N/A</v>
      </c>
      <c r="P292" s="49" t="e">
        <f>IF(VLOOKUP($B292,'[2]AA Comparison'!$C$1:$R$65536,15)="","",VLOOKUP($B292,'[2]AA Comparison'!$C$1:$R$65536,15,FALSE))</f>
        <v>#N/A</v>
      </c>
      <c r="Q292" s="49" t="e">
        <f>IF(VLOOKUP($B292,'[2]AA Comparison'!$C$1:$R$65536,9)="","",VLOOKUP($B292,'[2]AA Comparison'!$C$1:$R$65536,9,FALSE))</f>
        <v>#N/A</v>
      </c>
      <c r="R292" s="49" t="e">
        <f>IF(VLOOKUP($B292,'[2]AA Comparison'!$C$1:$R$65536,16)="","",VLOOKUP($B292,'[2]AA Comparison'!$C$1:$R$65536,16,FALSE))</f>
        <v>#N/A</v>
      </c>
      <c r="S292" s="13">
        <f>VLOOKUP(B292,'[1]BuySell Data'!$A:$E,5,FALSE)</f>
        <v>4.0000000000000001E-3</v>
      </c>
      <c r="T292" s="30" t="str">
        <f>VLOOKUP(B292,'[1]Investment Managers'!$A:$B,2,FALSE)</f>
        <v>Sage Capital Pty Ltd</v>
      </c>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row>
    <row r="293" spans="1:244" s="3" customFormat="1" ht="12" customHeight="1" x14ac:dyDescent="0.3">
      <c r="A293" s="118" t="s">
        <v>1283</v>
      </c>
      <c r="B293" s="50" t="s">
        <v>1282</v>
      </c>
      <c r="C293" s="52" t="s">
        <v>874</v>
      </c>
      <c r="D293" s="50">
        <f>VLOOKUP(B293,'[1]ICR Data'!$A:$E,5,FALSE)</f>
        <v>1.6799999999999999E-2</v>
      </c>
      <c r="E293" s="179">
        <f>IF(VLOOKUP($B293,'[2]AA Comparison'!$C$1:$R$65536,3)="","",VLOOKUP($B293,'[2]AA Comparison'!$C$1:$R$65536,3,FALSE))</f>
        <v>0</v>
      </c>
      <c r="F293" s="179">
        <f>IF(VLOOKUP($B293,'[2]AA Comparison'!$C$1:$R$65536,10)="","",VLOOKUP($B293,'[2]AA Comparison'!$C$1:$R$65536,10,FALSE))</f>
        <v>0.1</v>
      </c>
      <c r="G293" s="179">
        <f>IF(VLOOKUP($B293,'[2]AA Comparison'!$C$1:$R$65536,4)="","",VLOOKUP($B293,'[2]AA Comparison'!$C$1:$R$65536,4,FALSE))</f>
        <v>0</v>
      </c>
      <c r="H293" s="179">
        <f>IF(VLOOKUP($B293,'[2]AA Comparison'!$C$1:$R$65536,11)="","",VLOOKUP($B293,'[2]AA Comparison'!$C$1:$R$65536,11,FALSE))</f>
        <v>0</v>
      </c>
      <c r="I293" s="179">
        <f>IF(VLOOKUP($B293,'[2]AA Comparison'!$C$1:$R$65536,5)="","",VLOOKUP($B293,'[2]AA Comparison'!$C$1:$R$65536,5,FALSE))</f>
        <v>0</v>
      </c>
      <c r="J293" s="179">
        <f>IF(VLOOKUP($B293,'[2]AA Comparison'!$C$1:$R$65536,12)="","",VLOOKUP($B293,'[2]AA Comparison'!$C$1:$R$65536,12,FALSE))</f>
        <v>0</v>
      </c>
      <c r="K293" s="49">
        <f>IF(VLOOKUP($B293,'[2]AA Comparison'!$C$1:$R$65536,6)="","",VLOOKUP($B293,'[2]AA Comparison'!$C$1:$R$65536,6,FALSE))</f>
        <v>0.9</v>
      </c>
      <c r="L293" s="49">
        <f>IF(VLOOKUP($B293,'[2]AA Comparison'!$C$1:$R$65536,13)="","",VLOOKUP($B293,'[2]AA Comparison'!$C$1:$R$65536,13,FALSE))</f>
        <v>1</v>
      </c>
      <c r="M293" s="49">
        <f>IF(VLOOKUP($B293,'[2]AA Comparison'!$C$1:$R$65536,7)="","",VLOOKUP($B293,'[2]AA Comparison'!$C$1:$R$65536,7,FALSE))</f>
        <v>0</v>
      </c>
      <c r="N293" s="49">
        <f>IF(VLOOKUP($B293,'[2]AA Comparison'!$C$1:$R$65536,14)="","",VLOOKUP($B293,'[2]AA Comparison'!$C$1:$R$65536,14,FALSE))</f>
        <v>0</v>
      </c>
      <c r="O293" s="49">
        <f>IF(VLOOKUP($B293,'[2]AA Comparison'!$C$1:$R$65536,8)="","",VLOOKUP($B293,'[2]AA Comparison'!$C$1:$R$65536,8,FALSE))</f>
        <v>0</v>
      </c>
      <c r="P293" s="49">
        <f>IF(VLOOKUP($B293,'[2]AA Comparison'!$C$1:$R$65536,15)="","",VLOOKUP($B293,'[2]AA Comparison'!$C$1:$R$65536,15,FALSE))</f>
        <v>0</v>
      </c>
      <c r="Q293" s="49">
        <f>IF(VLOOKUP($B293,'[2]AA Comparison'!$C$1:$R$65536,9)="","",VLOOKUP($B293,'[2]AA Comparison'!$C$1:$R$65536,9,FALSE))</f>
        <v>0</v>
      </c>
      <c r="R293" s="49">
        <f>IF(VLOOKUP($B293,'[2]AA Comparison'!$C$1:$R$65536,16)="","",VLOOKUP($B293,'[2]AA Comparison'!$C$1:$R$65536,16,FALSE))</f>
        <v>0</v>
      </c>
      <c r="S293" s="13">
        <f>VLOOKUP(B293,'[1]BuySell Data'!$A:$E,5,FALSE)</f>
        <v>0</v>
      </c>
      <c r="T293" s="30" t="str">
        <f>VLOOKUP(B293,'[1]Investment Managers'!$A:$B,2,FALSE)</f>
        <v>Perpetual Investment Management Ltd</v>
      </c>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row>
    <row r="294" spans="1:244" s="37" customFormat="1" x14ac:dyDescent="0.25">
      <c r="A294" s="63" t="s">
        <v>1128</v>
      </c>
      <c r="B294" s="39" t="s">
        <v>366</v>
      </c>
      <c r="C294" s="52" t="s">
        <v>874</v>
      </c>
      <c r="D294" s="50">
        <f>VLOOKUP(B294,'[1]ICR Data'!$A:$E,5,FALSE)</f>
        <v>9.7000000000000003E-3</v>
      </c>
      <c r="E294" s="179">
        <f>IF(VLOOKUP($B294,'[2]AA Comparison'!$C$1:$R$65536,3)="","",VLOOKUP($B294,'[2]AA Comparison'!$C$1:$R$65536,3,FALSE))</f>
        <v>0</v>
      </c>
      <c r="F294" s="179">
        <f>IF(VLOOKUP($B294,'[2]AA Comparison'!$C$1:$R$65536,10)="","",VLOOKUP($B294,'[2]AA Comparison'!$C$1:$R$65536,10,FALSE))</f>
        <v>0.1</v>
      </c>
      <c r="G294" s="179">
        <f>IF(VLOOKUP($B294,'[2]AA Comparison'!$C$1:$R$65536,4)="","",VLOOKUP($B294,'[2]AA Comparison'!$C$1:$R$65536,4,FALSE))</f>
        <v>0</v>
      </c>
      <c r="H294" s="179">
        <f>IF(VLOOKUP($B294,'[2]AA Comparison'!$C$1:$R$65536,11)="","",VLOOKUP($B294,'[2]AA Comparison'!$C$1:$R$65536,11,FALSE))</f>
        <v>0</v>
      </c>
      <c r="I294" s="179">
        <f>IF(VLOOKUP($B294,'[2]AA Comparison'!$C$1:$R$65536,5)="","",VLOOKUP($B294,'[2]AA Comparison'!$C$1:$R$65536,5,FALSE))</f>
        <v>0</v>
      </c>
      <c r="J294" s="179">
        <f>IF(VLOOKUP($B294,'[2]AA Comparison'!$C$1:$R$65536,12)="","",VLOOKUP($B294,'[2]AA Comparison'!$C$1:$R$65536,12,FALSE))</f>
        <v>0</v>
      </c>
      <c r="K294" s="49">
        <f>IF(VLOOKUP($B294,'[2]AA Comparison'!$C$1:$R$65536,6)="","",VLOOKUP($B294,'[2]AA Comparison'!$C$1:$R$65536,6,FALSE))</f>
        <v>0.9</v>
      </c>
      <c r="L294" s="49">
        <f>IF(VLOOKUP($B294,'[2]AA Comparison'!$C$1:$R$65536,13)="","",VLOOKUP($B294,'[2]AA Comparison'!$C$1:$R$65536,13,FALSE))</f>
        <v>1</v>
      </c>
      <c r="M294" s="49">
        <f>IF(VLOOKUP($B294,'[2]AA Comparison'!$C$1:$R$65536,7)="","",VLOOKUP($B294,'[2]AA Comparison'!$C$1:$R$65536,7,FALSE))</f>
        <v>0</v>
      </c>
      <c r="N294" s="49">
        <f>IF(VLOOKUP($B294,'[2]AA Comparison'!$C$1:$R$65536,14)="","",VLOOKUP($B294,'[2]AA Comparison'!$C$1:$R$65536,14,FALSE))</f>
        <v>0</v>
      </c>
      <c r="O294" s="49">
        <f>IF(VLOOKUP($B294,'[2]AA Comparison'!$C$1:$R$65536,8)="","",VLOOKUP($B294,'[2]AA Comparison'!$C$1:$R$65536,8,FALSE))</f>
        <v>0</v>
      </c>
      <c r="P294" s="49">
        <f>IF(VLOOKUP($B294,'[2]AA Comparison'!$C$1:$R$65536,15)="","",VLOOKUP($B294,'[2]AA Comparison'!$C$1:$R$65536,15,FALSE))</f>
        <v>0</v>
      </c>
      <c r="Q294" s="49">
        <f>IF(VLOOKUP($B294,'[2]AA Comparison'!$C$1:$R$65536,9)="","",VLOOKUP($B294,'[2]AA Comparison'!$C$1:$R$65536,9,FALSE))</f>
        <v>0</v>
      </c>
      <c r="R294" s="49">
        <f>IF(VLOOKUP($B294,'[2]AA Comparison'!$C$1:$R$65536,16)="","",VLOOKUP($B294,'[2]AA Comparison'!$C$1:$R$65536,16,FALSE))</f>
        <v>0</v>
      </c>
      <c r="S294" s="13">
        <f>VLOOKUP(B294,'[1]BuySell Data'!$A:$E,5,FALSE)</f>
        <v>6.0000000000000001E-3</v>
      </c>
      <c r="T294" s="30" t="str">
        <f>VLOOKUP(B294,'[1]Investment Managers'!$A:$B,2,FALSE)</f>
        <v>Tribeca Investment Partners Pty Ltd</v>
      </c>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row>
    <row r="295" spans="1:244" s="37" customFormat="1" x14ac:dyDescent="0.25">
      <c r="A295" s="63" t="s">
        <v>1465</v>
      </c>
      <c r="B295" s="39" t="s">
        <v>1464</v>
      </c>
      <c r="C295" s="52" t="s">
        <v>874</v>
      </c>
      <c r="D295" s="50">
        <f>VLOOKUP(B295,'[1]ICR Data'!$A:$E,5,FALSE)</f>
        <v>1.04E-2</v>
      </c>
      <c r="E295" s="179" t="e">
        <f>IF(VLOOKUP($B295,'[2]AA Comparison'!$C$1:$R$65536,3)="","",VLOOKUP($B295,'[2]AA Comparison'!$C$1:$R$65536,3,FALSE))</f>
        <v>#N/A</v>
      </c>
      <c r="F295" s="179" t="e">
        <f>IF(VLOOKUP($B295,'[2]AA Comparison'!$C$1:$R$65536,10)="","",VLOOKUP($B295,'[2]AA Comparison'!$C$1:$R$65536,10,FALSE))</f>
        <v>#N/A</v>
      </c>
      <c r="G295" s="179" t="e">
        <f>IF(VLOOKUP($B295,'[2]AA Comparison'!$C$1:$R$65536,4)="","",VLOOKUP($B295,'[2]AA Comparison'!$C$1:$R$65536,4,FALSE))</f>
        <v>#N/A</v>
      </c>
      <c r="H295" s="179" t="e">
        <f>IF(VLOOKUP($B295,'[2]AA Comparison'!$C$1:$R$65536,11)="","",VLOOKUP($B295,'[2]AA Comparison'!$C$1:$R$65536,11,FALSE))</f>
        <v>#N/A</v>
      </c>
      <c r="I295" s="179" t="e">
        <f>IF(VLOOKUP($B295,'[2]AA Comparison'!$C$1:$R$65536,5)="","",VLOOKUP($B295,'[2]AA Comparison'!$C$1:$R$65536,5,FALSE))</f>
        <v>#N/A</v>
      </c>
      <c r="J295" s="179" t="e">
        <f>IF(VLOOKUP($B295,'[2]AA Comparison'!$C$1:$R$65536,12)="","",VLOOKUP($B295,'[2]AA Comparison'!$C$1:$R$65536,12,FALSE))</f>
        <v>#N/A</v>
      </c>
      <c r="K295" s="49" t="e">
        <f>IF(VLOOKUP($B295,'[2]AA Comparison'!$C$1:$R$65536,6)="","",VLOOKUP($B295,'[2]AA Comparison'!$C$1:$R$65536,6,FALSE))</f>
        <v>#N/A</v>
      </c>
      <c r="L295" s="49" t="e">
        <f>IF(VLOOKUP($B295,'[2]AA Comparison'!$C$1:$R$65536,13)="","",VLOOKUP($B295,'[2]AA Comparison'!$C$1:$R$65536,13,FALSE))</f>
        <v>#N/A</v>
      </c>
      <c r="M295" s="49" t="e">
        <f>IF(VLOOKUP($B295,'[2]AA Comparison'!$C$1:$R$65536,7)="","",VLOOKUP($B295,'[2]AA Comparison'!$C$1:$R$65536,7,FALSE))</f>
        <v>#N/A</v>
      </c>
      <c r="N295" s="49" t="e">
        <f>IF(VLOOKUP($B295,'[2]AA Comparison'!$C$1:$R$65536,14)="","",VLOOKUP($B295,'[2]AA Comparison'!$C$1:$R$65536,14,FALSE))</f>
        <v>#N/A</v>
      </c>
      <c r="O295" s="49" t="e">
        <f>IF(VLOOKUP($B295,'[2]AA Comparison'!$C$1:$R$65536,8)="","",VLOOKUP($B295,'[2]AA Comparison'!$C$1:$R$65536,8,FALSE))</f>
        <v>#N/A</v>
      </c>
      <c r="P295" s="49" t="e">
        <f>IF(VLOOKUP($B295,'[2]AA Comparison'!$C$1:$R$65536,15)="","",VLOOKUP($B295,'[2]AA Comparison'!$C$1:$R$65536,15,FALSE))</f>
        <v>#N/A</v>
      </c>
      <c r="Q295" s="49" t="e">
        <f>IF(VLOOKUP($B295,'[2]AA Comparison'!$C$1:$R$65536,9)="","",VLOOKUP($B295,'[2]AA Comparison'!$C$1:$R$65536,9,FALSE))</f>
        <v>#N/A</v>
      </c>
      <c r="R295" s="49" t="e">
        <f>IF(VLOOKUP($B295,'[2]AA Comparison'!$C$1:$R$65536,16)="","",VLOOKUP($B295,'[2]AA Comparison'!$C$1:$R$65536,16,FALSE))</f>
        <v>#N/A</v>
      </c>
      <c r="S295" s="13">
        <f>VLOOKUP(B295,'[1]BuySell Data'!$A:$E,5,FALSE)</f>
        <v>4.0000000000000001E-3</v>
      </c>
      <c r="T295" s="30" t="str">
        <f>VLOOKUP(B295,'[1]Investment Managers'!$A:$B,2,FALSE)</f>
        <v>WaveStone Capital Pty Limited</v>
      </c>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row>
    <row r="296" spans="1:244" s="37" customFormat="1" ht="13" x14ac:dyDescent="0.3">
      <c r="A296" s="92" t="s">
        <v>950</v>
      </c>
      <c r="B296" s="39"/>
      <c r="C296" s="52"/>
      <c r="D296" s="50"/>
      <c r="E296" s="179"/>
      <c r="F296" s="179"/>
      <c r="G296" s="179"/>
      <c r="H296" s="179"/>
      <c r="I296" s="179"/>
      <c r="J296" s="179"/>
      <c r="K296" s="49"/>
      <c r="L296" s="49"/>
      <c r="M296" s="49"/>
      <c r="N296" s="49"/>
      <c r="O296" s="49"/>
      <c r="P296" s="49"/>
      <c r="Q296" s="49"/>
      <c r="R296" s="49"/>
      <c r="S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row>
    <row r="297" spans="1:244" x14ac:dyDescent="0.25">
      <c r="A297" s="119" t="s">
        <v>1366</v>
      </c>
      <c r="B297" s="91" t="s">
        <v>942</v>
      </c>
      <c r="C297" s="52" t="s">
        <v>874</v>
      </c>
      <c r="D297" s="50">
        <f>VLOOKUP(B297,'[1]ICR Data'!$A:$E,5,FALSE)</f>
        <v>6.1999999999999998E-3</v>
      </c>
      <c r="E297" s="179">
        <f>IF(VLOOKUP($B297,'[2]AA Comparison'!$C$1:$R$65536,3)="","",VLOOKUP($B297,'[2]AA Comparison'!$C$1:$R$65536,3,FALSE))</f>
        <v>0.01</v>
      </c>
      <c r="F297" s="179">
        <f>IF(VLOOKUP($B297,'[2]AA Comparison'!$C$1:$R$65536,10)="","",VLOOKUP($B297,'[2]AA Comparison'!$C$1:$R$65536,10,FALSE))</f>
        <v>0.1</v>
      </c>
      <c r="G297" s="179">
        <f>IF(VLOOKUP($B297,'[2]AA Comparison'!$C$1:$R$65536,4)="","",VLOOKUP($B297,'[2]AA Comparison'!$C$1:$R$65536,4,FALSE))</f>
        <v>0</v>
      </c>
      <c r="H297" s="179">
        <f>IF(VLOOKUP($B297,'[2]AA Comparison'!$C$1:$R$65536,11)="","",VLOOKUP($B297,'[2]AA Comparison'!$C$1:$R$65536,11,FALSE))</f>
        <v>0</v>
      </c>
      <c r="I297" s="179">
        <f>IF(VLOOKUP($B297,'[2]AA Comparison'!$C$1:$R$65536,5)="","",VLOOKUP($B297,'[2]AA Comparison'!$C$1:$R$65536,5,FALSE))</f>
        <v>0</v>
      </c>
      <c r="J297" s="179">
        <f>IF(VLOOKUP($B297,'[2]AA Comparison'!$C$1:$R$65536,12)="","",VLOOKUP($B297,'[2]AA Comparison'!$C$1:$R$65536,12,FALSE))</f>
        <v>0</v>
      </c>
      <c r="K297" s="49">
        <f>IF(VLOOKUP($B297,'[2]AA Comparison'!$C$1:$R$65536,6)="","",VLOOKUP($B297,'[2]AA Comparison'!$C$1:$R$65536,6,FALSE))</f>
        <v>0.9</v>
      </c>
      <c r="L297" s="49">
        <f>IF(VLOOKUP($B297,'[2]AA Comparison'!$C$1:$R$65536,13)="","",VLOOKUP($B297,'[2]AA Comparison'!$C$1:$R$65536,13,FALSE))</f>
        <v>0.99</v>
      </c>
      <c r="M297" s="49">
        <f>IF(VLOOKUP($B297,'[2]AA Comparison'!$C$1:$R$65536,7)="","",VLOOKUP($B297,'[2]AA Comparison'!$C$1:$R$65536,7,FALSE))</f>
        <v>0</v>
      </c>
      <c r="N297" s="49">
        <f>IF(VLOOKUP($B297,'[2]AA Comparison'!$C$1:$R$65536,14)="","",VLOOKUP($B297,'[2]AA Comparison'!$C$1:$R$65536,14,FALSE))</f>
        <v>0</v>
      </c>
      <c r="O297" s="49">
        <f>IF(VLOOKUP($B297,'[2]AA Comparison'!$C$1:$R$65536,8)="","",VLOOKUP($B297,'[2]AA Comparison'!$C$1:$R$65536,8,FALSE))</f>
        <v>0</v>
      </c>
      <c r="P297" s="49">
        <f>IF(VLOOKUP($B297,'[2]AA Comparison'!$C$1:$R$65536,15)="","",VLOOKUP($B297,'[2]AA Comparison'!$C$1:$R$65536,15,FALSE))</f>
        <v>0</v>
      </c>
      <c r="Q297" s="49">
        <f>IF(VLOOKUP($B297,'[2]AA Comparison'!$C$1:$R$65536,9)="","",VLOOKUP($B297,'[2]AA Comparison'!$C$1:$R$65536,9,FALSE))</f>
        <v>0</v>
      </c>
      <c r="R297" s="49">
        <f>IF(VLOOKUP($B297,'[2]AA Comparison'!$C$1:$R$65536,16)="","",VLOOKUP($B297,'[2]AA Comparison'!$C$1:$R$65536,16,FALSE))</f>
        <v>0</v>
      </c>
      <c r="S297" s="13" t="str">
        <f>VLOOKUP(B297,'[1]BuySell Data'!$A:$E,5,FALSE)</f>
        <v>n/a</v>
      </c>
      <c r="T297" s="30" t="str">
        <f>VLOOKUP(B297,'[1]Investment Managers'!$A:$B,2,FALSE)</f>
        <v>Antares Capital Partners Ltd</v>
      </c>
    </row>
    <row r="298" spans="1:244" x14ac:dyDescent="0.25">
      <c r="A298" s="119" t="s">
        <v>1367</v>
      </c>
      <c r="B298" s="91" t="s">
        <v>943</v>
      </c>
      <c r="C298" s="52" t="s">
        <v>874</v>
      </c>
      <c r="D298" s="50">
        <f>VLOOKUP(B298,'[1]ICR Data'!$A:$E,5,FALSE)</f>
        <v>4.5999999999999999E-3</v>
      </c>
      <c r="E298" s="179">
        <f>IF(VLOOKUP($B298,'[2]AA Comparison'!$C$1:$R$65536,3)="","",VLOOKUP($B298,'[2]AA Comparison'!$C$1:$R$65536,3,FALSE))</f>
        <v>0.01</v>
      </c>
      <c r="F298" s="179">
        <f>IF(VLOOKUP($B298,'[2]AA Comparison'!$C$1:$R$65536,10)="","",VLOOKUP($B298,'[2]AA Comparison'!$C$1:$R$65536,10,FALSE))</f>
        <v>0.1</v>
      </c>
      <c r="G298" s="179">
        <f>IF(VLOOKUP($B298,'[2]AA Comparison'!$C$1:$R$65536,4)="","",VLOOKUP($B298,'[2]AA Comparison'!$C$1:$R$65536,4,FALSE))</f>
        <v>0</v>
      </c>
      <c r="H298" s="179">
        <f>IF(VLOOKUP($B298,'[2]AA Comparison'!$C$1:$R$65536,11)="","",VLOOKUP($B298,'[2]AA Comparison'!$C$1:$R$65536,11,FALSE))</f>
        <v>0</v>
      </c>
      <c r="I298" s="179">
        <f>IF(VLOOKUP($B298,'[2]AA Comparison'!$C$1:$R$65536,5)="","",VLOOKUP($B298,'[2]AA Comparison'!$C$1:$R$65536,5,FALSE))</f>
        <v>0</v>
      </c>
      <c r="J298" s="179">
        <f>IF(VLOOKUP($B298,'[2]AA Comparison'!$C$1:$R$65536,12)="","",VLOOKUP($B298,'[2]AA Comparison'!$C$1:$R$65536,12,FALSE))</f>
        <v>0</v>
      </c>
      <c r="K298" s="49">
        <f>IF(VLOOKUP($B298,'[2]AA Comparison'!$C$1:$R$65536,6)="","",VLOOKUP($B298,'[2]AA Comparison'!$C$1:$R$65536,6,FALSE))</f>
        <v>0.9</v>
      </c>
      <c r="L298" s="49">
        <f>IF(VLOOKUP($B298,'[2]AA Comparison'!$C$1:$R$65536,13)="","",VLOOKUP($B298,'[2]AA Comparison'!$C$1:$R$65536,13,FALSE))</f>
        <v>0.99</v>
      </c>
      <c r="M298" s="49">
        <f>IF(VLOOKUP($B298,'[2]AA Comparison'!$C$1:$R$65536,7)="","",VLOOKUP($B298,'[2]AA Comparison'!$C$1:$R$65536,7,FALSE))</f>
        <v>0</v>
      </c>
      <c r="N298" s="49">
        <f>IF(VLOOKUP($B298,'[2]AA Comparison'!$C$1:$R$65536,14)="","",VLOOKUP($B298,'[2]AA Comparison'!$C$1:$R$65536,14,FALSE))</f>
        <v>0</v>
      </c>
      <c r="O298" s="49">
        <f>IF(VLOOKUP($B298,'[2]AA Comparison'!$C$1:$R$65536,8)="","",VLOOKUP($B298,'[2]AA Comparison'!$C$1:$R$65536,8,FALSE))</f>
        <v>0</v>
      </c>
      <c r="P298" s="49">
        <f>IF(VLOOKUP($B298,'[2]AA Comparison'!$C$1:$R$65536,15)="","",VLOOKUP($B298,'[2]AA Comparison'!$C$1:$R$65536,15,FALSE))</f>
        <v>0</v>
      </c>
      <c r="Q298" s="49">
        <f>IF(VLOOKUP($B298,'[2]AA Comparison'!$C$1:$R$65536,9)="","",VLOOKUP($B298,'[2]AA Comparison'!$C$1:$R$65536,9,FALSE))</f>
        <v>0</v>
      </c>
      <c r="R298" s="49">
        <f>IF(VLOOKUP($B298,'[2]AA Comparison'!$C$1:$R$65536,16)="","",VLOOKUP($B298,'[2]AA Comparison'!$C$1:$R$65536,16,FALSE))</f>
        <v>0</v>
      </c>
      <c r="S298" s="13" t="str">
        <f>VLOOKUP(B298,'[1]BuySell Data'!$A:$E,5,FALSE)</f>
        <v>n/a</v>
      </c>
      <c r="T298" s="30" t="str">
        <f>VLOOKUP(B298,'[1]Investment Managers'!$A:$B,2,FALSE)</f>
        <v>Antares Capital Partners Ltd</v>
      </c>
    </row>
    <row r="299" spans="1:244" x14ac:dyDescent="0.25">
      <c r="A299" s="119" t="s">
        <v>945</v>
      </c>
      <c r="B299" s="91" t="s">
        <v>944</v>
      </c>
      <c r="C299" s="52" t="s">
        <v>874</v>
      </c>
      <c r="D299" s="50">
        <f>VLOOKUP(B299,'[1]ICR Data'!$A:$E,5,FALSE)</f>
        <v>7.4999999999999997E-3</v>
      </c>
      <c r="E299" s="179">
        <f>IF(VLOOKUP($B299,'[2]AA Comparison'!$C$1:$R$65536,3)="","",VLOOKUP($B299,'[2]AA Comparison'!$C$1:$R$65536,3,FALSE))</f>
        <v>0</v>
      </c>
      <c r="F299" s="179">
        <f>IF(VLOOKUP($B299,'[2]AA Comparison'!$C$1:$R$65536,10)="","",VLOOKUP($B299,'[2]AA Comparison'!$C$1:$R$65536,10,FALSE))</f>
        <v>0.2</v>
      </c>
      <c r="G299" s="179">
        <f>IF(VLOOKUP($B299,'[2]AA Comparison'!$C$1:$R$65536,4)="","",VLOOKUP($B299,'[2]AA Comparison'!$C$1:$R$65536,4,FALSE))</f>
        <v>0</v>
      </c>
      <c r="H299" s="179">
        <f>IF(VLOOKUP($B299,'[2]AA Comparison'!$C$1:$R$65536,11)="","",VLOOKUP($B299,'[2]AA Comparison'!$C$1:$R$65536,11,FALSE))</f>
        <v>0</v>
      </c>
      <c r="I299" s="179">
        <f>IF(VLOOKUP($B299,'[2]AA Comparison'!$C$1:$R$65536,5)="","",VLOOKUP($B299,'[2]AA Comparison'!$C$1:$R$65536,5,FALSE))</f>
        <v>0</v>
      </c>
      <c r="J299" s="179">
        <f>IF(VLOOKUP($B299,'[2]AA Comparison'!$C$1:$R$65536,12)="","",VLOOKUP($B299,'[2]AA Comparison'!$C$1:$R$65536,12,FALSE))</f>
        <v>0</v>
      </c>
      <c r="K299" s="49">
        <f>IF(VLOOKUP($B299,'[2]AA Comparison'!$C$1:$R$65536,6)="","",VLOOKUP($B299,'[2]AA Comparison'!$C$1:$R$65536,6,FALSE))</f>
        <v>0.8</v>
      </c>
      <c r="L299" s="49">
        <f>IF(VLOOKUP($B299,'[2]AA Comparison'!$C$1:$R$65536,13)="","",VLOOKUP($B299,'[2]AA Comparison'!$C$1:$R$65536,13,FALSE))</f>
        <v>1</v>
      </c>
      <c r="M299" s="49">
        <f>IF(VLOOKUP($B299,'[2]AA Comparison'!$C$1:$R$65536,7)="","",VLOOKUP($B299,'[2]AA Comparison'!$C$1:$R$65536,7,FALSE))</f>
        <v>0</v>
      </c>
      <c r="N299" s="49">
        <f>IF(VLOOKUP($B299,'[2]AA Comparison'!$C$1:$R$65536,14)="","",VLOOKUP($B299,'[2]AA Comparison'!$C$1:$R$65536,14,FALSE))</f>
        <v>0</v>
      </c>
      <c r="O299" s="49">
        <f>IF(VLOOKUP($B299,'[2]AA Comparison'!$C$1:$R$65536,8)="","",VLOOKUP($B299,'[2]AA Comparison'!$C$1:$R$65536,8,FALSE))</f>
        <v>0</v>
      </c>
      <c r="P299" s="49">
        <f>IF(VLOOKUP($B299,'[2]AA Comparison'!$C$1:$R$65536,15)="","",VLOOKUP($B299,'[2]AA Comparison'!$C$1:$R$65536,15,FALSE))</f>
        <v>0</v>
      </c>
      <c r="Q299" s="49">
        <f>IF(VLOOKUP($B299,'[2]AA Comparison'!$C$1:$R$65536,9)="","",VLOOKUP($B299,'[2]AA Comparison'!$C$1:$R$65536,9,FALSE))</f>
        <v>0</v>
      </c>
      <c r="R299" s="49">
        <f>IF(VLOOKUP($B299,'[2]AA Comparison'!$C$1:$R$65536,16)="","",VLOOKUP($B299,'[2]AA Comparison'!$C$1:$R$65536,16,FALSE))</f>
        <v>0</v>
      </c>
      <c r="S299" s="13" t="str">
        <f>VLOOKUP(B299,'[1]BuySell Data'!$A:$E,5,FALSE)</f>
        <v>n/a</v>
      </c>
      <c r="T299" s="30" t="str">
        <f>VLOOKUP(B299,'[1]Investment Managers'!$A:$B,2,FALSE)</f>
        <v>DNR Capital</v>
      </c>
    </row>
    <row r="300" spans="1:244" x14ac:dyDescent="0.25">
      <c r="A300" s="119" t="s">
        <v>947</v>
      </c>
      <c r="B300" s="91" t="s">
        <v>946</v>
      </c>
      <c r="C300" s="52" t="s">
        <v>874</v>
      </c>
      <c r="D300" s="50">
        <f>VLOOKUP(B300,'[1]ICR Data'!$A:$E,5,FALSE)</f>
        <v>7.4999999999999997E-3</v>
      </c>
      <c r="E300" s="179">
        <f>IF(VLOOKUP($B300,'[2]AA Comparison'!$C$1:$R$65536,3)="","",VLOOKUP($B300,'[2]AA Comparison'!$C$1:$R$65536,3,FALSE))</f>
        <v>0</v>
      </c>
      <c r="F300" s="179">
        <f>IF(VLOOKUP($B300,'[2]AA Comparison'!$C$1:$R$65536,10)="","",VLOOKUP($B300,'[2]AA Comparison'!$C$1:$R$65536,10,FALSE))</f>
        <v>0.2</v>
      </c>
      <c r="G300" s="179">
        <f>IF(VLOOKUP($B300,'[2]AA Comparison'!$C$1:$R$65536,4)="","",VLOOKUP($B300,'[2]AA Comparison'!$C$1:$R$65536,4,FALSE))</f>
        <v>0</v>
      </c>
      <c r="H300" s="179">
        <f>IF(VLOOKUP($B300,'[2]AA Comparison'!$C$1:$R$65536,11)="","",VLOOKUP($B300,'[2]AA Comparison'!$C$1:$R$65536,11,FALSE))</f>
        <v>0</v>
      </c>
      <c r="I300" s="179">
        <f>IF(VLOOKUP($B300,'[2]AA Comparison'!$C$1:$R$65536,5)="","",VLOOKUP($B300,'[2]AA Comparison'!$C$1:$R$65536,5,FALSE))</f>
        <v>0</v>
      </c>
      <c r="J300" s="179">
        <f>IF(VLOOKUP($B300,'[2]AA Comparison'!$C$1:$R$65536,12)="","",VLOOKUP($B300,'[2]AA Comparison'!$C$1:$R$65536,12,FALSE))</f>
        <v>0</v>
      </c>
      <c r="K300" s="49">
        <f>IF(VLOOKUP($B300,'[2]AA Comparison'!$C$1:$R$65536,6)="","",VLOOKUP($B300,'[2]AA Comparison'!$C$1:$R$65536,6,FALSE))</f>
        <v>0.8</v>
      </c>
      <c r="L300" s="49">
        <f>IF(VLOOKUP($B300,'[2]AA Comparison'!$C$1:$R$65536,13)="","",VLOOKUP($B300,'[2]AA Comparison'!$C$1:$R$65536,13,FALSE))</f>
        <v>1</v>
      </c>
      <c r="M300" s="49">
        <f>IF(VLOOKUP($B300,'[2]AA Comparison'!$C$1:$R$65536,7)="","",VLOOKUP($B300,'[2]AA Comparison'!$C$1:$R$65536,7,FALSE))</f>
        <v>0</v>
      </c>
      <c r="N300" s="49">
        <f>IF(VLOOKUP($B300,'[2]AA Comparison'!$C$1:$R$65536,14)="","",VLOOKUP($B300,'[2]AA Comparison'!$C$1:$R$65536,14,FALSE))</f>
        <v>0</v>
      </c>
      <c r="O300" s="49">
        <f>IF(VLOOKUP($B300,'[2]AA Comparison'!$C$1:$R$65536,8)="","",VLOOKUP($B300,'[2]AA Comparison'!$C$1:$R$65536,8,FALSE))</f>
        <v>0</v>
      </c>
      <c r="P300" s="49">
        <f>IF(VLOOKUP($B300,'[2]AA Comparison'!$C$1:$R$65536,15)="","",VLOOKUP($B300,'[2]AA Comparison'!$C$1:$R$65536,15,FALSE))</f>
        <v>0</v>
      </c>
      <c r="Q300" s="49">
        <f>IF(VLOOKUP($B300,'[2]AA Comparison'!$C$1:$R$65536,9)="","",VLOOKUP($B300,'[2]AA Comparison'!$C$1:$R$65536,9,FALSE))</f>
        <v>0</v>
      </c>
      <c r="R300" s="49">
        <f>IF(VLOOKUP($B300,'[2]AA Comparison'!$C$1:$R$65536,16)="","",VLOOKUP($B300,'[2]AA Comparison'!$C$1:$R$65536,16,FALSE))</f>
        <v>0</v>
      </c>
      <c r="S300" s="13" t="str">
        <f>VLOOKUP(B300,'[1]BuySell Data'!$A:$E,5,FALSE)</f>
        <v>n/a</v>
      </c>
      <c r="T300" s="30" t="str">
        <f>VLOOKUP(B300,'[1]Investment Managers'!$A:$B,2,FALSE)</f>
        <v>DNR Capital</v>
      </c>
    </row>
    <row r="301" spans="1:244" x14ac:dyDescent="0.25">
      <c r="A301" s="119" t="s">
        <v>949</v>
      </c>
      <c r="B301" s="91" t="s">
        <v>948</v>
      </c>
      <c r="C301" s="52" t="s">
        <v>874</v>
      </c>
      <c r="D301" s="50">
        <f>VLOOKUP(B301,'[1]ICR Data'!$A:$E,5,FALSE)</f>
        <v>6.6E-3</v>
      </c>
      <c r="E301" s="179">
        <f>IF(VLOOKUP($B301,'[2]AA Comparison'!$C$1:$R$65536,3)="","",VLOOKUP($B301,'[2]AA Comparison'!$C$1:$R$65536,3,FALSE))</f>
        <v>0</v>
      </c>
      <c r="F301" s="179">
        <f>IF(VLOOKUP($B301,'[2]AA Comparison'!$C$1:$R$65536,10)="","",VLOOKUP($B301,'[2]AA Comparison'!$C$1:$R$65536,10,FALSE))</f>
        <v>0.05</v>
      </c>
      <c r="G301" s="179">
        <f>IF(VLOOKUP($B301,'[2]AA Comparison'!$C$1:$R$65536,4)="","",VLOOKUP($B301,'[2]AA Comparison'!$C$1:$R$65536,4,FALSE))</f>
        <v>0</v>
      </c>
      <c r="H301" s="179">
        <f>IF(VLOOKUP($B301,'[2]AA Comparison'!$C$1:$R$65536,11)="","",VLOOKUP($B301,'[2]AA Comparison'!$C$1:$R$65536,11,FALSE))</f>
        <v>0</v>
      </c>
      <c r="I301" s="179">
        <f>IF(VLOOKUP($B301,'[2]AA Comparison'!$C$1:$R$65536,5)="","",VLOOKUP($B301,'[2]AA Comparison'!$C$1:$R$65536,5,FALSE))</f>
        <v>0</v>
      </c>
      <c r="J301" s="179">
        <f>IF(VLOOKUP($B301,'[2]AA Comparison'!$C$1:$R$65536,12)="","",VLOOKUP($B301,'[2]AA Comparison'!$C$1:$R$65536,12,FALSE))</f>
        <v>0</v>
      </c>
      <c r="K301" s="49">
        <f>IF(VLOOKUP($B301,'[2]AA Comparison'!$C$1:$R$65536,6)="","",VLOOKUP($B301,'[2]AA Comparison'!$C$1:$R$65536,6,FALSE))</f>
        <v>0.9</v>
      </c>
      <c r="L301" s="49">
        <f>IF(VLOOKUP($B301,'[2]AA Comparison'!$C$1:$R$65536,13)="","",VLOOKUP($B301,'[2]AA Comparison'!$C$1:$R$65536,13,FALSE))</f>
        <v>0.95</v>
      </c>
      <c r="M301" s="49">
        <f>IF(VLOOKUP($B301,'[2]AA Comparison'!$C$1:$R$65536,7)="","",VLOOKUP($B301,'[2]AA Comparison'!$C$1:$R$65536,7,FALSE))</f>
        <v>0</v>
      </c>
      <c r="N301" s="49">
        <f>IF(VLOOKUP($B301,'[2]AA Comparison'!$C$1:$R$65536,14)="","",VLOOKUP($B301,'[2]AA Comparison'!$C$1:$R$65536,14,FALSE))</f>
        <v>0</v>
      </c>
      <c r="O301" s="49">
        <f>IF(VLOOKUP($B301,'[2]AA Comparison'!$C$1:$R$65536,8)="","",VLOOKUP($B301,'[2]AA Comparison'!$C$1:$R$65536,8,FALSE))</f>
        <v>0</v>
      </c>
      <c r="P301" s="49">
        <f>IF(VLOOKUP($B301,'[2]AA Comparison'!$C$1:$R$65536,15)="","",VLOOKUP($B301,'[2]AA Comparison'!$C$1:$R$65536,15,FALSE))</f>
        <v>0</v>
      </c>
      <c r="Q301" s="49">
        <f>IF(VLOOKUP($B301,'[2]AA Comparison'!$C$1:$R$65536,9)="","",VLOOKUP($B301,'[2]AA Comparison'!$C$1:$R$65536,9,FALSE))</f>
        <v>0</v>
      </c>
      <c r="R301" s="49">
        <f>IF(VLOOKUP($B301,'[2]AA Comparison'!$C$1:$R$65536,16)="","",VLOOKUP($B301,'[2]AA Comparison'!$C$1:$R$65536,16,FALSE))</f>
        <v>0</v>
      </c>
      <c r="S301" s="13">
        <f>VLOOKUP(B301,'[1]BuySell Data'!$A:$E,5,FALSE)</f>
        <v>6.0000000000000001E-3</v>
      </c>
      <c r="T301" s="30" t="str">
        <f>VLOOKUP(B301,'[1]Investment Managers'!$A:$B,2,FALSE)</f>
        <v>Morningstar</v>
      </c>
    </row>
    <row r="302" spans="1:244" x14ac:dyDescent="0.25">
      <c r="A302" s="119" t="s">
        <v>1142</v>
      </c>
      <c r="B302" s="120" t="s">
        <v>1140</v>
      </c>
      <c r="C302" s="52" t="s">
        <v>874</v>
      </c>
      <c r="D302" s="50">
        <f>VLOOKUP(B302,'[1]ICR Data'!$A:$E,5,FALSE)</f>
        <v>1.022E-2</v>
      </c>
      <c r="E302" s="179">
        <f>IF(VLOOKUP($B302,'[2]AA Comparison'!$C$1:$R$65536,3)="","",VLOOKUP($B302,'[2]AA Comparison'!$C$1:$R$65536,3,FALSE))</f>
        <v>0.1</v>
      </c>
      <c r="F302" s="179">
        <f>IF(VLOOKUP($B302,'[2]AA Comparison'!$C$1:$R$65536,10)="","",VLOOKUP($B302,'[2]AA Comparison'!$C$1:$R$65536,10,FALSE))</f>
        <v>0.5</v>
      </c>
      <c r="G302" s="179">
        <f>IF(VLOOKUP($B302,'[2]AA Comparison'!$C$1:$R$65536,4)="","",VLOOKUP($B302,'[2]AA Comparison'!$C$1:$R$65536,4,FALSE))</f>
        <v>0.25</v>
      </c>
      <c r="H302" s="179">
        <f>IF(VLOOKUP($B302,'[2]AA Comparison'!$C$1:$R$65536,11)="","",VLOOKUP($B302,'[2]AA Comparison'!$C$1:$R$65536,11,FALSE))</f>
        <v>0.75</v>
      </c>
      <c r="I302" s="179">
        <f>IF(VLOOKUP($B302,'[2]AA Comparison'!$C$1:$R$65536,5)="","",VLOOKUP($B302,'[2]AA Comparison'!$C$1:$R$65536,5,FALSE))</f>
        <v>0.25</v>
      </c>
      <c r="J302" s="179">
        <f>IF(VLOOKUP($B302,'[2]AA Comparison'!$C$1:$R$65536,12)="","",VLOOKUP($B302,'[2]AA Comparison'!$C$1:$R$65536,12,FALSE))</f>
        <v>0.75</v>
      </c>
      <c r="K302" s="49">
        <f>IF(VLOOKUP($B302,'[2]AA Comparison'!$C$1:$R$65536,6)="","",VLOOKUP($B302,'[2]AA Comparison'!$C$1:$R$65536,6,FALSE))</f>
        <v>0</v>
      </c>
      <c r="L302" s="49">
        <f>IF(VLOOKUP($B302,'[2]AA Comparison'!$C$1:$R$65536,13)="","",VLOOKUP($B302,'[2]AA Comparison'!$C$1:$R$65536,13,FALSE))</f>
        <v>0.25</v>
      </c>
      <c r="M302" s="49">
        <f>IF(VLOOKUP($B302,'[2]AA Comparison'!$C$1:$R$65536,7)="","",VLOOKUP($B302,'[2]AA Comparison'!$C$1:$R$65536,7,FALSE))</f>
        <v>0</v>
      </c>
      <c r="N302" s="49">
        <f>IF(VLOOKUP($B302,'[2]AA Comparison'!$C$1:$R$65536,14)="","",VLOOKUP($B302,'[2]AA Comparison'!$C$1:$R$65536,14,FALSE))</f>
        <v>0.25</v>
      </c>
      <c r="O302" s="49">
        <f>IF(VLOOKUP($B302,'[2]AA Comparison'!$C$1:$R$65536,8)="","",VLOOKUP($B302,'[2]AA Comparison'!$C$1:$R$65536,8,FALSE))</f>
        <v>0</v>
      </c>
      <c r="P302" s="49">
        <f>IF(VLOOKUP($B302,'[2]AA Comparison'!$C$1:$R$65536,15)="","",VLOOKUP($B302,'[2]AA Comparison'!$C$1:$R$65536,15,FALSE))</f>
        <v>0.2</v>
      </c>
      <c r="Q302" s="49">
        <f>IF(VLOOKUP($B302,'[2]AA Comparison'!$C$1:$R$65536,9)="","",VLOOKUP($B302,'[2]AA Comparison'!$C$1:$R$65536,9,FALSE))</f>
        <v>0</v>
      </c>
      <c r="R302" s="49">
        <f>IF(VLOOKUP($B302,'[2]AA Comparison'!$C$1:$R$65536,16)="","",VLOOKUP($B302,'[2]AA Comparison'!$C$1:$R$65536,16,FALSE))</f>
        <v>0.2</v>
      </c>
      <c r="S302" s="13">
        <f>VLOOKUP(B302,'[1]BuySell Data'!$A:$E,5,FALSE)</f>
        <v>0</v>
      </c>
      <c r="T302" s="30" t="str">
        <f>VLOOKUP(B302,'[1]Investment Managers'!$A:$B,2,FALSE)</f>
        <v>Wealthtrac Pty Ltd</v>
      </c>
    </row>
    <row r="303" spans="1:244" x14ac:dyDescent="0.25">
      <c r="A303" s="119" t="s">
        <v>1143</v>
      </c>
      <c r="B303" s="120" t="s">
        <v>1141</v>
      </c>
      <c r="C303" s="52" t="s">
        <v>874</v>
      </c>
      <c r="D303" s="50">
        <f>VLOOKUP(B303,'[1]ICR Data'!$A:$E,5,FALSE)</f>
        <v>1.1509999999999999E-2</v>
      </c>
      <c r="E303" s="179">
        <f>IF(VLOOKUP($B303,'[2]AA Comparison'!$C$1:$R$65536,3)="","",VLOOKUP($B303,'[2]AA Comparison'!$C$1:$R$65536,3,FALSE))</f>
        <v>0.05</v>
      </c>
      <c r="F303" s="179">
        <f>IF(VLOOKUP($B303,'[2]AA Comparison'!$C$1:$R$65536,10)="","",VLOOKUP($B303,'[2]AA Comparison'!$C$1:$R$65536,10,FALSE))</f>
        <v>0.3</v>
      </c>
      <c r="G303" s="179">
        <f>IF(VLOOKUP($B303,'[2]AA Comparison'!$C$1:$R$65536,4)="","",VLOOKUP($B303,'[2]AA Comparison'!$C$1:$R$65536,4,FALSE))</f>
        <v>0.2</v>
      </c>
      <c r="H303" s="179">
        <f>IF(VLOOKUP($B303,'[2]AA Comparison'!$C$1:$R$65536,11)="","",VLOOKUP($B303,'[2]AA Comparison'!$C$1:$R$65536,11,FALSE))</f>
        <v>0.6</v>
      </c>
      <c r="I303" s="179">
        <f>IF(VLOOKUP($B303,'[2]AA Comparison'!$C$1:$R$65536,5)="","",VLOOKUP($B303,'[2]AA Comparison'!$C$1:$R$65536,5,FALSE))</f>
        <v>0.2</v>
      </c>
      <c r="J303" s="179">
        <f>IF(VLOOKUP($B303,'[2]AA Comparison'!$C$1:$R$65536,12)="","",VLOOKUP($B303,'[2]AA Comparison'!$C$1:$R$65536,12,FALSE))</f>
        <v>0.6</v>
      </c>
      <c r="K303" s="49">
        <f>IF(VLOOKUP($B303,'[2]AA Comparison'!$C$1:$R$65536,6)="","",VLOOKUP($B303,'[2]AA Comparison'!$C$1:$R$65536,6,FALSE))</f>
        <v>0</v>
      </c>
      <c r="L303" s="49">
        <f>IF(VLOOKUP($B303,'[2]AA Comparison'!$C$1:$R$65536,13)="","",VLOOKUP($B303,'[2]AA Comparison'!$C$1:$R$65536,13,FALSE))</f>
        <v>0.35</v>
      </c>
      <c r="M303" s="49">
        <f>IF(VLOOKUP($B303,'[2]AA Comparison'!$C$1:$R$65536,7)="","",VLOOKUP($B303,'[2]AA Comparison'!$C$1:$R$65536,7,FALSE))</f>
        <v>0</v>
      </c>
      <c r="N303" s="49">
        <f>IF(VLOOKUP($B303,'[2]AA Comparison'!$C$1:$R$65536,14)="","",VLOOKUP($B303,'[2]AA Comparison'!$C$1:$R$65536,14,FALSE))</f>
        <v>0.3</v>
      </c>
      <c r="O303" s="49">
        <f>IF(VLOOKUP($B303,'[2]AA Comparison'!$C$1:$R$65536,8)="","",VLOOKUP($B303,'[2]AA Comparison'!$C$1:$R$65536,8,FALSE))</f>
        <v>0</v>
      </c>
      <c r="P303" s="49">
        <f>IF(VLOOKUP($B303,'[2]AA Comparison'!$C$1:$R$65536,15)="","",VLOOKUP($B303,'[2]AA Comparison'!$C$1:$R$65536,15,FALSE))</f>
        <v>0.2</v>
      </c>
      <c r="Q303" s="49">
        <f>IF(VLOOKUP($B303,'[2]AA Comparison'!$C$1:$R$65536,9)="","",VLOOKUP($B303,'[2]AA Comparison'!$C$1:$R$65536,9,FALSE))</f>
        <v>0</v>
      </c>
      <c r="R303" s="49">
        <f>IF(VLOOKUP($B303,'[2]AA Comparison'!$C$1:$R$65536,16)="","",VLOOKUP($B303,'[2]AA Comparison'!$C$1:$R$65536,16,FALSE))</f>
        <v>0.2</v>
      </c>
      <c r="S303" s="13">
        <f>VLOOKUP(B303,'[1]BuySell Data'!$A:$E,5,FALSE)</f>
        <v>0</v>
      </c>
      <c r="T303" s="30" t="str">
        <f>VLOOKUP(B303,'[1]Investment Managers'!$A:$B,2,FALSE)</f>
        <v>Wealthtrac Pty Ltd</v>
      </c>
    </row>
    <row r="304" spans="1:244" x14ac:dyDescent="0.25">
      <c r="A304" s="119" t="s">
        <v>1144</v>
      </c>
      <c r="B304" s="120" t="s">
        <v>1146</v>
      </c>
      <c r="C304" s="52" t="s">
        <v>874</v>
      </c>
      <c r="D304" s="50">
        <f>VLOOKUP(B304,'[1]ICR Data'!$A:$E,5,FALSE)</f>
        <v>1.243E-2</v>
      </c>
      <c r="E304" s="179">
        <f>IF(VLOOKUP($B304,'[2]AA Comparison'!$C$1:$R$65536,3)="","",VLOOKUP($B304,'[2]AA Comparison'!$C$1:$R$65536,3,FALSE))</f>
        <v>0.01</v>
      </c>
      <c r="F304" s="179">
        <f>IF(VLOOKUP($B304,'[2]AA Comparison'!$C$1:$R$65536,10)="","",VLOOKUP($B304,'[2]AA Comparison'!$C$1:$R$65536,10,FALSE))</f>
        <v>0.3</v>
      </c>
      <c r="G304" s="179">
        <f>IF(VLOOKUP($B304,'[2]AA Comparison'!$C$1:$R$65536,4)="","",VLOOKUP($B304,'[2]AA Comparison'!$C$1:$R$65536,4,FALSE))</f>
        <v>0.1</v>
      </c>
      <c r="H304" s="179">
        <f>IF(VLOOKUP($B304,'[2]AA Comparison'!$C$1:$R$65536,11)="","",VLOOKUP($B304,'[2]AA Comparison'!$C$1:$R$65536,11,FALSE))</f>
        <v>0.5</v>
      </c>
      <c r="I304" s="179">
        <f>IF(VLOOKUP($B304,'[2]AA Comparison'!$C$1:$R$65536,5)="","",VLOOKUP($B304,'[2]AA Comparison'!$C$1:$R$65536,5,FALSE))</f>
        <v>0.1</v>
      </c>
      <c r="J304" s="179">
        <f>IF(VLOOKUP($B304,'[2]AA Comparison'!$C$1:$R$65536,12)="","",VLOOKUP($B304,'[2]AA Comparison'!$C$1:$R$65536,12,FALSE))</f>
        <v>0.5</v>
      </c>
      <c r="K304" s="49">
        <f>IF(VLOOKUP($B304,'[2]AA Comparison'!$C$1:$R$65536,6)="","",VLOOKUP($B304,'[2]AA Comparison'!$C$1:$R$65536,6,FALSE))</f>
        <v>0.15</v>
      </c>
      <c r="L304" s="49">
        <f>IF(VLOOKUP($B304,'[2]AA Comparison'!$C$1:$R$65536,13)="","",VLOOKUP($B304,'[2]AA Comparison'!$C$1:$R$65536,13,FALSE))</f>
        <v>0.45</v>
      </c>
      <c r="M304" s="49">
        <f>IF(VLOOKUP($B304,'[2]AA Comparison'!$C$1:$R$65536,7)="","",VLOOKUP($B304,'[2]AA Comparison'!$C$1:$R$65536,7,FALSE))</f>
        <v>0</v>
      </c>
      <c r="N304" s="49">
        <f>IF(VLOOKUP($B304,'[2]AA Comparison'!$C$1:$R$65536,14)="","",VLOOKUP($B304,'[2]AA Comparison'!$C$1:$R$65536,14,FALSE))</f>
        <v>0.35</v>
      </c>
      <c r="O304" s="49">
        <f>IF(VLOOKUP($B304,'[2]AA Comparison'!$C$1:$R$65536,8)="","",VLOOKUP($B304,'[2]AA Comparison'!$C$1:$R$65536,8,FALSE))</f>
        <v>0</v>
      </c>
      <c r="P304" s="49">
        <f>IF(VLOOKUP($B304,'[2]AA Comparison'!$C$1:$R$65536,15)="","",VLOOKUP($B304,'[2]AA Comparison'!$C$1:$R$65536,15,FALSE))</f>
        <v>0.2</v>
      </c>
      <c r="Q304" s="49">
        <f>IF(VLOOKUP($B304,'[2]AA Comparison'!$C$1:$R$65536,9)="","",VLOOKUP($B304,'[2]AA Comparison'!$C$1:$R$65536,9,FALSE))</f>
        <v>0</v>
      </c>
      <c r="R304" s="49">
        <f>IF(VLOOKUP($B304,'[2]AA Comparison'!$C$1:$R$65536,16)="","",VLOOKUP($B304,'[2]AA Comparison'!$C$1:$R$65536,16,FALSE))</f>
        <v>0.2</v>
      </c>
      <c r="S304" s="13">
        <f>VLOOKUP(B304,'[1]BuySell Data'!$A:$E,5,FALSE)</f>
        <v>0</v>
      </c>
      <c r="T304" s="30" t="str">
        <f>VLOOKUP(B304,'[1]Investment Managers'!$A:$B,2,FALSE)</f>
        <v>Wealthtrac Pty Ltd</v>
      </c>
    </row>
    <row r="305" spans="1:244" x14ac:dyDescent="0.25">
      <c r="A305" s="119" t="s">
        <v>1145</v>
      </c>
      <c r="B305" s="120" t="s">
        <v>1147</v>
      </c>
      <c r="C305" s="52" t="s">
        <v>874</v>
      </c>
      <c r="D305" s="50">
        <f>VLOOKUP(B305,'[1]ICR Data'!$A:$E,5,FALSE)</f>
        <v>1.3069999999999998E-2</v>
      </c>
      <c r="E305" s="179">
        <f>IF(VLOOKUP($B305,'[2]AA Comparison'!$C$1:$R$65536,3)="","",VLOOKUP($B305,'[2]AA Comparison'!$C$1:$R$65536,3,FALSE))</f>
        <v>0.01</v>
      </c>
      <c r="F305" s="179">
        <f>IF(VLOOKUP($B305,'[2]AA Comparison'!$C$1:$R$65536,10)="","",VLOOKUP($B305,'[2]AA Comparison'!$C$1:$R$65536,10,FALSE))</f>
        <v>0.2</v>
      </c>
      <c r="G305" s="179">
        <f>IF(VLOOKUP($B305,'[2]AA Comparison'!$C$1:$R$65536,4)="","",VLOOKUP($B305,'[2]AA Comparison'!$C$1:$R$65536,4,FALSE))</f>
        <v>0.05</v>
      </c>
      <c r="H305" s="179">
        <f>IF(VLOOKUP($B305,'[2]AA Comparison'!$C$1:$R$65536,11)="","",VLOOKUP($B305,'[2]AA Comparison'!$C$1:$R$65536,11,FALSE))</f>
        <v>0.3</v>
      </c>
      <c r="I305" s="179">
        <f>IF(VLOOKUP($B305,'[2]AA Comparison'!$C$1:$R$65536,5)="","",VLOOKUP($B305,'[2]AA Comparison'!$C$1:$R$65536,5,FALSE))</f>
        <v>0.05</v>
      </c>
      <c r="J305" s="179">
        <f>IF(VLOOKUP($B305,'[2]AA Comparison'!$C$1:$R$65536,12)="","",VLOOKUP($B305,'[2]AA Comparison'!$C$1:$R$65536,12,FALSE))</f>
        <v>0.3</v>
      </c>
      <c r="K305" s="49">
        <f>IF(VLOOKUP($B305,'[2]AA Comparison'!$C$1:$R$65536,6)="","",VLOOKUP($B305,'[2]AA Comparison'!$C$1:$R$65536,6,FALSE))</f>
        <v>0.25</v>
      </c>
      <c r="L305" s="49">
        <f>IF(VLOOKUP($B305,'[2]AA Comparison'!$C$1:$R$65536,13)="","",VLOOKUP($B305,'[2]AA Comparison'!$C$1:$R$65536,13,FALSE))</f>
        <v>0.6</v>
      </c>
      <c r="M305" s="49">
        <f>IF(VLOOKUP($B305,'[2]AA Comparison'!$C$1:$R$65536,7)="","",VLOOKUP($B305,'[2]AA Comparison'!$C$1:$R$65536,7,FALSE))</f>
        <v>0.15</v>
      </c>
      <c r="N305" s="49">
        <f>IF(VLOOKUP($B305,'[2]AA Comparison'!$C$1:$R$65536,14)="","",VLOOKUP($B305,'[2]AA Comparison'!$C$1:$R$65536,14,FALSE))</f>
        <v>0.45</v>
      </c>
      <c r="O305" s="49">
        <f>IF(VLOOKUP($B305,'[2]AA Comparison'!$C$1:$R$65536,8)="","",VLOOKUP($B305,'[2]AA Comparison'!$C$1:$R$65536,8,FALSE))</f>
        <v>0</v>
      </c>
      <c r="P305" s="49">
        <f>IF(VLOOKUP($B305,'[2]AA Comparison'!$C$1:$R$65536,15)="","",VLOOKUP($B305,'[2]AA Comparison'!$C$1:$R$65536,15,FALSE))</f>
        <v>0.2</v>
      </c>
      <c r="Q305" s="49">
        <f>IF(VLOOKUP($B305,'[2]AA Comparison'!$C$1:$R$65536,9)="","",VLOOKUP($B305,'[2]AA Comparison'!$C$1:$R$65536,9,FALSE))</f>
        <v>0</v>
      </c>
      <c r="R305" s="49">
        <f>IF(VLOOKUP($B305,'[2]AA Comparison'!$C$1:$R$65536,16)="","",VLOOKUP($B305,'[2]AA Comparison'!$C$1:$R$65536,16,FALSE))</f>
        <v>0.2</v>
      </c>
      <c r="S305" s="13">
        <f>VLOOKUP(B305,'[1]BuySell Data'!$A:$E,5,FALSE)</f>
        <v>0</v>
      </c>
      <c r="T305" s="30" t="str">
        <f>VLOOKUP(B305,'[1]Investment Managers'!$A:$B,2,FALSE)</f>
        <v>Wealthtrac Pty Ltd</v>
      </c>
    </row>
    <row r="306" spans="1:244" x14ac:dyDescent="0.25">
      <c r="A306" s="119" t="s">
        <v>1149</v>
      </c>
      <c r="B306" s="120" t="s">
        <v>1148</v>
      </c>
      <c r="C306" s="52" t="s">
        <v>874</v>
      </c>
      <c r="D306" s="50">
        <f>VLOOKUP(B306,'[1]ICR Data'!$A:$E,5,FALSE)</f>
        <v>1.3469999999999999E-2</v>
      </c>
      <c r="E306" s="179">
        <f>IF(VLOOKUP($B306,'[2]AA Comparison'!$C$1:$R$65536,3)="","",VLOOKUP($B306,'[2]AA Comparison'!$C$1:$R$65536,3,FALSE))</f>
        <v>0.01</v>
      </c>
      <c r="F306" s="179">
        <f>IF(VLOOKUP($B306,'[2]AA Comparison'!$C$1:$R$65536,10)="","",VLOOKUP($B306,'[2]AA Comparison'!$C$1:$R$65536,10,FALSE))</f>
        <v>0.15</v>
      </c>
      <c r="G306" s="179">
        <f>IF(VLOOKUP($B306,'[2]AA Comparison'!$C$1:$R$65536,4)="","",VLOOKUP($B306,'[2]AA Comparison'!$C$1:$R$65536,4,FALSE))</f>
        <v>0</v>
      </c>
      <c r="H306" s="179">
        <f>IF(VLOOKUP($B306,'[2]AA Comparison'!$C$1:$R$65536,11)="","",VLOOKUP($B306,'[2]AA Comparison'!$C$1:$R$65536,11,FALSE))</f>
        <v>0.2</v>
      </c>
      <c r="I306" s="179">
        <f>IF(VLOOKUP($B306,'[2]AA Comparison'!$C$1:$R$65536,5)="","",VLOOKUP($B306,'[2]AA Comparison'!$C$1:$R$65536,5,FALSE))</f>
        <v>0</v>
      </c>
      <c r="J306" s="179">
        <f>IF(VLOOKUP($B306,'[2]AA Comparison'!$C$1:$R$65536,12)="","",VLOOKUP($B306,'[2]AA Comparison'!$C$1:$R$65536,12,FALSE))</f>
        <v>0.2</v>
      </c>
      <c r="K306" s="49">
        <f>IF(VLOOKUP($B306,'[2]AA Comparison'!$C$1:$R$65536,6)="","",VLOOKUP($B306,'[2]AA Comparison'!$C$1:$R$65536,6,FALSE))</f>
        <v>0.3</v>
      </c>
      <c r="L306" s="49">
        <f>IF(VLOOKUP($B306,'[2]AA Comparison'!$C$1:$R$65536,13)="","",VLOOKUP($B306,'[2]AA Comparison'!$C$1:$R$65536,13,FALSE))</f>
        <v>0.65</v>
      </c>
      <c r="M306" s="49">
        <f>IF(VLOOKUP($B306,'[2]AA Comparison'!$C$1:$R$65536,7)="","",VLOOKUP($B306,'[2]AA Comparison'!$C$1:$R$65536,7,FALSE))</f>
        <v>0.2</v>
      </c>
      <c r="N306" s="49">
        <f>IF(VLOOKUP($B306,'[2]AA Comparison'!$C$1:$R$65536,14)="","",VLOOKUP($B306,'[2]AA Comparison'!$C$1:$R$65536,14,FALSE))</f>
        <v>0.5</v>
      </c>
      <c r="O306" s="49">
        <f>IF(VLOOKUP($B306,'[2]AA Comparison'!$C$1:$R$65536,8)="","",VLOOKUP($B306,'[2]AA Comparison'!$C$1:$R$65536,8,FALSE))</f>
        <v>0</v>
      </c>
      <c r="P306" s="49">
        <f>IF(VLOOKUP($B306,'[2]AA Comparison'!$C$1:$R$65536,15)="","",VLOOKUP($B306,'[2]AA Comparison'!$C$1:$R$65536,15,FALSE))</f>
        <v>0.25</v>
      </c>
      <c r="Q306" s="49">
        <f>IF(VLOOKUP($B306,'[2]AA Comparison'!$C$1:$R$65536,9)="","",VLOOKUP($B306,'[2]AA Comparison'!$C$1:$R$65536,9,FALSE))</f>
        <v>0</v>
      </c>
      <c r="R306" s="49">
        <f>IF(VLOOKUP($B306,'[2]AA Comparison'!$C$1:$R$65536,16)="","",VLOOKUP($B306,'[2]AA Comparison'!$C$1:$R$65536,16,FALSE))</f>
        <v>0.2</v>
      </c>
      <c r="S306" s="13">
        <f>VLOOKUP(B306,'[1]BuySell Data'!$A:$E,5,FALSE)</f>
        <v>0</v>
      </c>
      <c r="T306" s="30" t="str">
        <f>VLOOKUP(B306,'[1]Investment Managers'!$A:$B,2,FALSE)</f>
        <v>Wealthtrac Pty Ltd</v>
      </c>
    </row>
    <row r="307" spans="1:244" x14ac:dyDescent="0.25">
      <c r="A307" s="197"/>
      <c r="B307" s="178"/>
      <c r="C307" s="178"/>
      <c r="D307" s="50"/>
      <c r="E307" s="179"/>
      <c r="F307" s="179"/>
      <c r="G307" s="179"/>
      <c r="H307" s="179"/>
      <c r="I307" s="179"/>
      <c r="J307" s="179"/>
      <c r="K307" s="49"/>
      <c r="L307" s="49"/>
      <c r="M307" s="49"/>
      <c r="N307" s="49"/>
      <c r="O307" s="49"/>
      <c r="P307" s="49"/>
      <c r="Q307" s="49"/>
      <c r="R307" s="49"/>
      <c r="S307" s="13"/>
      <c r="T307" s="37"/>
    </row>
    <row r="308" spans="1:244" s="3" customFormat="1" ht="13" x14ac:dyDescent="0.3">
      <c r="A308" s="198"/>
      <c r="B308" s="92" t="s">
        <v>830</v>
      </c>
      <c r="C308" s="92"/>
      <c r="D308" s="18">
        <f>MIN(D216:D294)</f>
        <v>1.6000000000000001E-3</v>
      </c>
      <c r="E308" s="183" t="e">
        <f>MIN(E216:E294)</f>
        <v>#N/A</v>
      </c>
      <c r="F308" s="183"/>
      <c r="G308" s="183" t="e">
        <f>MIN(G216:G294)</f>
        <v>#N/A</v>
      </c>
      <c r="H308" s="183"/>
      <c r="I308" s="183" t="e">
        <f>MIN(I216:I294)</f>
        <v>#N/A</v>
      </c>
      <c r="J308" s="183"/>
      <c r="K308" s="48" t="e">
        <f>MIN(K216:K294)</f>
        <v>#N/A</v>
      </c>
      <c r="L308" s="48"/>
      <c r="M308" s="48" t="e">
        <f>MIN(M216:M294)</f>
        <v>#N/A</v>
      </c>
      <c r="N308" s="48"/>
      <c r="O308" s="48" t="e">
        <f>MIN(O216:O294)</f>
        <v>#N/A</v>
      </c>
      <c r="P308" s="48"/>
      <c r="Q308" s="48" t="e">
        <f>MIN(Q216:Q294)</f>
        <v>#N/A</v>
      </c>
      <c r="R308" s="48"/>
      <c r="S308" s="6">
        <f>MIN(S216:S294)</f>
        <v>0</v>
      </c>
      <c r="T308" s="37"/>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row>
    <row r="309" spans="1:244" s="3" customFormat="1" ht="13" x14ac:dyDescent="0.3">
      <c r="A309" s="198"/>
      <c r="B309" s="92" t="s">
        <v>831</v>
      </c>
      <c r="C309" s="92"/>
      <c r="D309" s="18">
        <f>MAX(D216:D294)</f>
        <v>2.69E-2</v>
      </c>
      <c r="E309" s="183"/>
      <c r="F309" s="183" t="e">
        <f>MAX(F216:F294)</f>
        <v>#N/A</v>
      </c>
      <c r="G309" s="183"/>
      <c r="H309" s="183" t="e">
        <f>MAX(H216:H294)</f>
        <v>#N/A</v>
      </c>
      <c r="I309" s="183"/>
      <c r="J309" s="183" t="e">
        <f>MAX(J216:J294)</f>
        <v>#N/A</v>
      </c>
      <c r="K309" s="48"/>
      <c r="L309" s="48" t="e">
        <f>MAX(L216:L294)</f>
        <v>#N/A</v>
      </c>
      <c r="M309" s="48"/>
      <c r="N309" s="48" t="e">
        <f>MAX(N216:N294)</f>
        <v>#N/A</v>
      </c>
      <c r="O309" s="48"/>
      <c r="P309" s="48" t="e">
        <f>MAX(P216:P294)</f>
        <v>#N/A</v>
      </c>
      <c r="Q309" s="48"/>
      <c r="R309" s="48" t="e">
        <f>MAX(R216:R294)</f>
        <v>#N/A</v>
      </c>
      <c r="S309" s="6">
        <f>MAX(S216:S294)</f>
        <v>0.01</v>
      </c>
      <c r="T309" s="37"/>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row>
    <row r="310" spans="1:244" s="3" customFormat="1" ht="13" x14ac:dyDescent="0.3">
      <c r="A310" s="184" t="s">
        <v>833</v>
      </c>
      <c r="B310" s="39"/>
      <c r="C310" s="39"/>
      <c r="D310" s="50"/>
      <c r="E310" s="179"/>
      <c r="F310" s="179"/>
      <c r="G310" s="179"/>
      <c r="H310" s="179"/>
      <c r="I310" s="179"/>
      <c r="J310" s="179"/>
      <c r="K310" s="49"/>
      <c r="L310" s="49"/>
      <c r="M310" s="49"/>
      <c r="N310" s="49"/>
      <c r="O310" s="49"/>
      <c r="P310" s="49"/>
      <c r="Q310" s="49"/>
      <c r="R310" s="49"/>
      <c r="S310" s="13"/>
      <c r="T310" s="37"/>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row>
    <row r="311" spans="1:244" s="3" customFormat="1" ht="13" x14ac:dyDescent="0.3">
      <c r="A311" s="190" t="s">
        <v>883</v>
      </c>
      <c r="B311" s="186" t="s">
        <v>838</v>
      </c>
      <c r="C311" s="52" t="s">
        <v>874</v>
      </c>
      <c r="D311" s="50">
        <f>VLOOKUP(B311,'[1]ICR Data'!$A:$E,5,FALSE)</f>
        <v>6.0999999999999995E-3</v>
      </c>
      <c r="E311" s="179">
        <f>IF(VLOOKUP($B311,'[2]AA Comparison'!$C$1:$R$65536,3)="","",VLOOKUP($B311,'[2]AA Comparison'!$C$1:$R$65536,3,FALSE))</f>
        <v>0</v>
      </c>
      <c r="F311" s="179">
        <f>IF(VLOOKUP($B311,'[2]AA Comparison'!$C$1:$R$65536,10)="","",VLOOKUP($B311,'[2]AA Comparison'!$C$1:$R$65536,10,FALSE))</f>
        <v>0</v>
      </c>
      <c r="G311" s="179">
        <f>IF(VLOOKUP($B311,'[2]AA Comparison'!$C$1:$R$65536,4)="","",VLOOKUP($B311,'[2]AA Comparison'!$C$1:$R$65536,4,FALSE))</f>
        <v>0</v>
      </c>
      <c r="H311" s="179">
        <f>IF(VLOOKUP($B311,'[2]AA Comparison'!$C$1:$R$65536,11)="","",VLOOKUP($B311,'[2]AA Comparison'!$C$1:$R$65536,11,FALSE))</f>
        <v>0</v>
      </c>
      <c r="I311" s="179">
        <f>IF(VLOOKUP($B311,'[2]AA Comparison'!$C$1:$R$65536,5)="","",VLOOKUP($B311,'[2]AA Comparison'!$C$1:$R$65536,5,FALSE))</f>
        <v>0</v>
      </c>
      <c r="J311" s="179">
        <f>IF(VLOOKUP($B311,'[2]AA Comparison'!$C$1:$R$65536,12)="","",VLOOKUP($B311,'[2]AA Comparison'!$C$1:$R$65536,12,FALSE))</f>
        <v>0</v>
      </c>
      <c r="K311" s="49">
        <f>IF(VLOOKUP($B311,'[2]AA Comparison'!$C$1:$R$65536,6)="","",VLOOKUP($B311,'[2]AA Comparison'!$C$1:$R$65536,6,FALSE))</f>
        <v>1</v>
      </c>
      <c r="L311" s="49">
        <f>IF(VLOOKUP($B311,'[2]AA Comparison'!$C$1:$R$65536,13)="","",VLOOKUP($B311,'[2]AA Comparison'!$C$1:$R$65536,13,FALSE))</f>
        <v>1</v>
      </c>
      <c r="M311" s="49">
        <f>IF(VLOOKUP($B311,'[2]AA Comparison'!$C$1:$R$65536,7)="","",VLOOKUP($B311,'[2]AA Comparison'!$C$1:$R$65536,7,FALSE))</f>
        <v>0</v>
      </c>
      <c r="N311" s="49">
        <f>IF(VLOOKUP($B311,'[2]AA Comparison'!$C$1:$R$65536,14)="","",VLOOKUP($B311,'[2]AA Comparison'!$C$1:$R$65536,14,FALSE))</f>
        <v>0</v>
      </c>
      <c r="O311" s="49">
        <f>IF(VLOOKUP($B311,'[2]AA Comparison'!$C$1:$R$65536,8)="","",VLOOKUP($B311,'[2]AA Comparison'!$C$1:$R$65536,8,FALSE))</f>
        <v>0</v>
      </c>
      <c r="P311" s="49">
        <f>IF(VLOOKUP($B311,'[2]AA Comparison'!$C$1:$R$65536,15)="","",VLOOKUP($B311,'[2]AA Comparison'!$C$1:$R$65536,15,FALSE))</f>
        <v>0</v>
      </c>
      <c r="Q311" s="49">
        <f>IF(VLOOKUP($B311,'[2]AA Comparison'!$C$1:$R$65536,9)="","",VLOOKUP($B311,'[2]AA Comparison'!$C$1:$R$65536,9,FALSE))</f>
        <v>0</v>
      </c>
      <c r="R311" s="49">
        <f>IF(VLOOKUP($B311,'[2]AA Comparison'!$C$1:$R$65536,16)="","",VLOOKUP($B311,'[2]AA Comparison'!$C$1:$R$65536,16,FALSE))</f>
        <v>0</v>
      </c>
      <c r="S311" s="13">
        <f>VLOOKUP(B311,'[1]BuySell Data'!$A:$E,5,FALSE)</f>
        <v>2E-3</v>
      </c>
      <c r="T311" s="30" t="str">
        <f>VLOOKUP(B311,'[1]Investment Managers'!$A:$B,2,FALSE)</f>
        <v>DFA Australia Limited</v>
      </c>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row>
    <row r="312" spans="1:244" s="3" customFormat="1" ht="13" x14ac:dyDescent="0.3">
      <c r="A312" s="118" t="s">
        <v>1039</v>
      </c>
      <c r="B312" s="178" t="s">
        <v>153</v>
      </c>
      <c r="C312" s="52" t="s">
        <v>874</v>
      </c>
      <c r="D312" s="50">
        <f>VLOOKUP(B312,'[1]ICR Data'!$A:$E,5,FALSE)</f>
        <v>1.26E-2</v>
      </c>
      <c r="E312" s="179">
        <f>IF(VLOOKUP($B312,'[2]AA Comparison'!$C$1:$R$65536,3)="","",VLOOKUP($B312,'[2]AA Comparison'!$C$1:$R$65536,3,FALSE))</f>
        <v>0</v>
      </c>
      <c r="F312" s="179">
        <f>IF(VLOOKUP($B312,'[2]AA Comparison'!$C$1:$R$65536,10)="","",VLOOKUP($B312,'[2]AA Comparison'!$C$1:$R$65536,10,FALSE))</f>
        <v>0.2</v>
      </c>
      <c r="G312" s="179">
        <f>IF(VLOOKUP($B312,'[2]AA Comparison'!$C$1:$R$65536,4)="","",VLOOKUP($B312,'[2]AA Comparison'!$C$1:$R$65536,4,FALSE))</f>
        <v>0</v>
      </c>
      <c r="H312" s="179">
        <f>IF(VLOOKUP($B312,'[2]AA Comparison'!$C$1:$R$65536,11)="","",VLOOKUP($B312,'[2]AA Comparison'!$C$1:$R$65536,11,FALSE))</f>
        <v>0</v>
      </c>
      <c r="I312" s="179">
        <f>IF(VLOOKUP($B312,'[2]AA Comparison'!$C$1:$R$65536,5)="","",VLOOKUP($B312,'[2]AA Comparison'!$C$1:$R$65536,5,FALSE))</f>
        <v>0</v>
      </c>
      <c r="J312" s="179">
        <f>IF(VLOOKUP($B312,'[2]AA Comparison'!$C$1:$R$65536,12)="","",VLOOKUP($B312,'[2]AA Comparison'!$C$1:$R$65536,12,FALSE))</f>
        <v>0</v>
      </c>
      <c r="K312" s="49">
        <f>IF(VLOOKUP($B312,'[2]AA Comparison'!$C$1:$R$65536,6)="","",VLOOKUP($B312,'[2]AA Comparison'!$C$1:$R$65536,6,FALSE))</f>
        <v>0.8</v>
      </c>
      <c r="L312" s="49">
        <f>IF(VLOOKUP($B312,'[2]AA Comparison'!$C$1:$R$65536,13)="","",VLOOKUP($B312,'[2]AA Comparison'!$C$1:$R$65536,13,FALSE))</f>
        <v>1</v>
      </c>
      <c r="M312" s="49">
        <f>IF(VLOOKUP($B312,'[2]AA Comparison'!$C$1:$R$65536,7)="","",VLOOKUP($B312,'[2]AA Comparison'!$C$1:$R$65536,7,FALSE))</f>
        <v>0</v>
      </c>
      <c r="N312" s="49">
        <f>IF(VLOOKUP($B312,'[2]AA Comparison'!$C$1:$R$65536,14)="","",VLOOKUP($B312,'[2]AA Comparison'!$C$1:$R$65536,14,FALSE))</f>
        <v>0</v>
      </c>
      <c r="O312" s="49">
        <f>IF(VLOOKUP($B312,'[2]AA Comparison'!$C$1:$R$65536,8)="","",VLOOKUP($B312,'[2]AA Comparison'!$C$1:$R$65536,8,FALSE))</f>
        <v>0</v>
      </c>
      <c r="P312" s="49">
        <f>IF(VLOOKUP($B312,'[2]AA Comparison'!$C$1:$R$65536,15)="","",VLOOKUP($B312,'[2]AA Comparison'!$C$1:$R$65536,15,FALSE))</f>
        <v>0</v>
      </c>
      <c r="Q312" s="49">
        <f>IF(VLOOKUP($B312,'[2]AA Comparison'!$C$1:$R$65536,9)="","",VLOOKUP($B312,'[2]AA Comparison'!$C$1:$R$65536,9,FALSE))</f>
        <v>0</v>
      </c>
      <c r="R312" s="49">
        <f>IF(VLOOKUP($B312,'[2]AA Comparison'!$C$1:$R$65536,16)="","",VLOOKUP($B312,'[2]AA Comparison'!$C$1:$R$65536,16,FALSE))</f>
        <v>0</v>
      </c>
      <c r="S312" s="13">
        <f>VLOOKUP(B312,'[1]BuySell Data'!$A:$E,5,FALSE)</f>
        <v>6.0000000000000001E-3</v>
      </c>
      <c r="T312" s="30" t="str">
        <f>VLOOKUP(B312,'[1]Investment Managers'!$A:$B,2,FALSE)</f>
        <v>Aberdeen Standard Investments</v>
      </c>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row>
    <row r="313" spans="1:244" s="3" customFormat="1" ht="13" x14ac:dyDescent="0.3">
      <c r="A313" s="118" t="s">
        <v>436</v>
      </c>
      <c r="B313" s="178" t="s">
        <v>103</v>
      </c>
      <c r="C313" s="52" t="s">
        <v>874</v>
      </c>
      <c r="D313" s="50">
        <f>VLOOKUP(B313,'[1]ICR Data'!$A:$E,5,FALSE)</f>
        <v>8.5000000000000006E-3</v>
      </c>
      <c r="E313" s="179">
        <f>IF(VLOOKUP($B313,'[2]AA Comparison'!$C$1:$R$65536,3)="","",VLOOKUP($B313,'[2]AA Comparison'!$C$1:$R$65536,3,FALSE))</f>
        <v>0</v>
      </c>
      <c r="F313" s="179">
        <f>IF(VLOOKUP($B313,'[2]AA Comparison'!$C$1:$R$65536,10)="","",VLOOKUP($B313,'[2]AA Comparison'!$C$1:$R$65536,10,FALSE))</f>
        <v>0.1</v>
      </c>
      <c r="G313" s="179">
        <f>IF(VLOOKUP($B313,'[2]AA Comparison'!$C$1:$R$65536,4)="","",VLOOKUP($B313,'[2]AA Comparison'!$C$1:$R$65536,4,FALSE))</f>
        <v>0</v>
      </c>
      <c r="H313" s="179">
        <f>IF(VLOOKUP($B313,'[2]AA Comparison'!$C$1:$R$65536,11)="","",VLOOKUP($B313,'[2]AA Comparison'!$C$1:$R$65536,11,FALSE))</f>
        <v>0</v>
      </c>
      <c r="I313" s="179">
        <f>IF(VLOOKUP($B313,'[2]AA Comparison'!$C$1:$R$65536,5)="","",VLOOKUP($B313,'[2]AA Comparison'!$C$1:$R$65536,5,FALSE))</f>
        <v>0</v>
      </c>
      <c r="J313" s="179">
        <f>IF(VLOOKUP($B313,'[2]AA Comparison'!$C$1:$R$65536,12)="","",VLOOKUP($B313,'[2]AA Comparison'!$C$1:$R$65536,12,FALSE))</f>
        <v>0</v>
      </c>
      <c r="K313" s="49">
        <f>IF(VLOOKUP($B313,'[2]AA Comparison'!$C$1:$R$65536,6)="","",VLOOKUP($B313,'[2]AA Comparison'!$C$1:$R$65536,6,FALSE))</f>
        <v>0.9</v>
      </c>
      <c r="L313" s="49">
        <f>IF(VLOOKUP($B313,'[2]AA Comparison'!$C$1:$R$65536,13)="","",VLOOKUP($B313,'[2]AA Comparison'!$C$1:$R$65536,13,FALSE))</f>
        <v>1</v>
      </c>
      <c r="M313" s="49">
        <f>IF(VLOOKUP($B313,'[2]AA Comparison'!$C$1:$R$65536,7)="","",VLOOKUP($B313,'[2]AA Comparison'!$C$1:$R$65536,7,FALSE))</f>
        <v>0</v>
      </c>
      <c r="N313" s="49">
        <f>IF(VLOOKUP($B313,'[2]AA Comparison'!$C$1:$R$65536,14)="","",VLOOKUP($B313,'[2]AA Comparison'!$C$1:$R$65536,14,FALSE))</f>
        <v>0</v>
      </c>
      <c r="O313" s="49">
        <f>IF(VLOOKUP($B313,'[2]AA Comparison'!$C$1:$R$65536,8)="","",VLOOKUP($B313,'[2]AA Comparison'!$C$1:$R$65536,8,FALSE))</f>
        <v>0</v>
      </c>
      <c r="P313" s="49">
        <f>IF(VLOOKUP($B313,'[2]AA Comparison'!$C$1:$R$65536,15)="","",VLOOKUP($B313,'[2]AA Comparison'!$C$1:$R$65536,15,FALSE))</f>
        <v>0</v>
      </c>
      <c r="Q313" s="49">
        <f>IF(VLOOKUP($B313,'[2]AA Comparison'!$C$1:$R$65536,9)="","",VLOOKUP($B313,'[2]AA Comparison'!$C$1:$R$65536,9,FALSE))</f>
        <v>0</v>
      </c>
      <c r="R313" s="49">
        <f>IF(VLOOKUP($B313,'[2]AA Comparison'!$C$1:$R$65536,16)="","",VLOOKUP($B313,'[2]AA Comparison'!$C$1:$R$65536,16,FALSE))</f>
        <v>0</v>
      </c>
      <c r="S313" s="13">
        <f>VLOOKUP(B313,'[1]BuySell Data'!$A:$E,5,FALSE)</f>
        <v>5.0000000000000001E-3</v>
      </c>
      <c r="T313" s="30" t="str">
        <f>VLOOKUP(B313,'[1]Investment Managers'!$A:$B,2,FALSE)</f>
        <v>Ausbil Investment Management Limited</v>
      </c>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row>
    <row r="314" spans="1:244" s="3" customFormat="1" ht="13" x14ac:dyDescent="0.3">
      <c r="A314" s="118" t="s">
        <v>1373</v>
      </c>
      <c r="B314" s="178" t="s">
        <v>1372</v>
      </c>
      <c r="C314" s="52" t="s">
        <v>874</v>
      </c>
      <c r="D314" s="50">
        <f>VLOOKUP(B314,'[1]ICR Data'!$A:$E,5,FALSE)</f>
        <v>2.8899999999999999E-2</v>
      </c>
      <c r="E314" s="179">
        <f>IF(VLOOKUP($B314,'[2]AA Comparison'!$C$1:$R$65536,3)="","",VLOOKUP($B314,'[2]AA Comparison'!$C$1:$R$65536,3,FALSE))</f>
        <v>0</v>
      </c>
      <c r="F314" s="179">
        <f>IF(VLOOKUP($B314,'[2]AA Comparison'!$C$1:$R$65536,10)="","",VLOOKUP($B314,'[2]AA Comparison'!$C$1:$R$65536,10,FALSE))</f>
        <v>0.3</v>
      </c>
      <c r="G314" s="179">
        <f>IF(VLOOKUP($B314,'[2]AA Comparison'!$C$1:$R$65536,4)="","",VLOOKUP($B314,'[2]AA Comparison'!$C$1:$R$65536,4,FALSE))</f>
        <v>0</v>
      </c>
      <c r="H314" s="179">
        <f>IF(VLOOKUP($B314,'[2]AA Comparison'!$C$1:$R$65536,11)="","",VLOOKUP($B314,'[2]AA Comparison'!$C$1:$R$65536,11,FALSE))</f>
        <v>0</v>
      </c>
      <c r="I314" s="179">
        <f>IF(VLOOKUP($B314,'[2]AA Comparison'!$C$1:$R$65536,5)="","",VLOOKUP($B314,'[2]AA Comparison'!$C$1:$R$65536,5,FALSE))</f>
        <v>0</v>
      </c>
      <c r="J314" s="179">
        <f>IF(VLOOKUP($B314,'[2]AA Comparison'!$C$1:$R$65536,12)="","",VLOOKUP($B314,'[2]AA Comparison'!$C$1:$R$65536,12,FALSE))</f>
        <v>0</v>
      </c>
      <c r="K314" s="49">
        <f>IF(VLOOKUP($B314,'[2]AA Comparison'!$C$1:$R$65536,6)="","",VLOOKUP($B314,'[2]AA Comparison'!$C$1:$R$65536,6,FALSE))</f>
        <v>0.7</v>
      </c>
      <c r="L314" s="49">
        <f>IF(VLOOKUP($B314,'[2]AA Comparison'!$C$1:$R$65536,13)="","",VLOOKUP($B314,'[2]AA Comparison'!$C$1:$R$65536,13,FALSE))</f>
        <v>1</v>
      </c>
      <c r="M314" s="49">
        <f>IF(VLOOKUP($B314,'[2]AA Comparison'!$C$1:$R$65536,7)="","",VLOOKUP($B314,'[2]AA Comparison'!$C$1:$R$65536,7,FALSE))</f>
        <v>0</v>
      </c>
      <c r="N314" s="49">
        <f>IF(VLOOKUP($B314,'[2]AA Comparison'!$C$1:$R$65536,14)="","",VLOOKUP($B314,'[2]AA Comparison'!$C$1:$R$65536,14,FALSE))</f>
        <v>0</v>
      </c>
      <c r="O314" s="49">
        <f>IF(VLOOKUP($B314,'[2]AA Comparison'!$C$1:$R$65536,8)="","",VLOOKUP($B314,'[2]AA Comparison'!$C$1:$R$65536,8,FALSE))</f>
        <v>0</v>
      </c>
      <c r="P314" s="49">
        <f>IF(VLOOKUP($B314,'[2]AA Comparison'!$C$1:$R$65536,15)="","",VLOOKUP($B314,'[2]AA Comparison'!$C$1:$R$65536,15,FALSE))</f>
        <v>0</v>
      </c>
      <c r="Q314" s="49">
        <f>IF(VLOOKUP($B314,'[2]AA Comparison'!$C$1:$R$65536,9)="","",VLOOKUP($B314,'[2]AA Comparison'!$C$1:$R$65536,9,FALSE))</f>
        <v>0</v>
      </c>
      <c r="R314" s="49">
        <f>IF(VLOOKUP($B314,'[2]AA Comparison'!$C$1:$R$65536,16)="","",VLOOKUP($B314,'[2]AA Comparison'!$C$1:$R$65536,16,FALSE))</f>
        <v>0</v>
      </c>
      <c r="S314" s="13">
        <f>VLOOKUP(B314,'[1]BuySell Data'!$A:$E,5,FALSE)</f>
        <v>5.0000000000000001E-3</v>
      </c>
      <c r="T314" s="30" t="str">
        <f>VLOOKUP(B314,'[1]Investment Managers'!$A:$B,2,FALSE)</f>
        <v>Bennelong Australian Eq Ptnrs Pty Ltd</v>
      </c>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row>
    <row r="315" spans="1:244" x14ac:dyDescent="0.25">
      <c r="A315" s="118" t="s">
        <v>234</v>
      </c>
      <c r="B315" s="178" t="s">
        <v>200</v>
      </c>
      <c r="C315" s="52" t="s">
        <v>874</v>
      </c>
      <c r="D315" s="50">
        <f>VLOOKUP(B315,'[1]ICR Data'!$A:$E,5,FALSE)</f>
        <v>1.6899999999999998E-2</v>
      </c>
      <c r="E315" s="179">
        <f>IF(VLOOKUP($B315,'[2]AA Comparison'!$C$1:$R$65536,3)="","",VLOOKUP($B315,'[2]AA Comparison'!$C$1:$R$65536,3,FALSE))</f>
        <v>0</v>
      </c>
      <c r="F315" s="179">
        <f>IF(VLOOKUP($B315,'[2]AA Comparison'!$C$1:$R$65536,10)="","",VLOOKUP($B315,'[2]AA Comparison'!$C$1:$R$65536,10,FALSE))</f>
        <v>0.1</v>
      </c>
      <c r="G315" s="179">
        <f>IF(VLOOKUP($B315,'[2]AA Comparison'!$C$1:$R$65536,4)="","",VLOOKUP($B315,'[2]AA Comparison'!$C$1:$R$65536,4,FALSE))</f>
        <v>0</v>
      </c>
      <c r="H315" s="179">
        <f>IF(VLOOKUP($B315,'[2]AA Comparison'!$C$1:$R$65536,11)="","",VLOOKUP($B315,'[2]AA Comparison'!$C$1:$R$65536,11,FALSE))</f>
        <v>0</v>
      </c>
      <c r="I315" s="179">
        <f>IF(VLOOKUP($B315,'[2]AA Comparison'!$C$1:$R$65536,5)="","",VLOOKUP($B315,'[2]AA Comparison'!$C$1:$R$65536,5,FALSE))</f>
        <v>0</v>
      </c>
      <c r="J315" s="179">
        <f>IF(VLOOKUP($B315,'[2]AA Comparison'!$C$1:$R$65536,12)="","",VLOOKUP($B315,'[2]AA Comparison'!$C$1:$R$65536,12,FALSE))</f>
        <v>0</v>
      </c>
      <c r="K315" s="49">
        <f>IF(VLOOKUP($B315,'[2]AA Comparison'!$C$1:$R$65536,6)="","",VLOOKUP($B315,'[2]AA Comparison'!$C$1:$R$65536,6,FALSE))</f>
        <v>0.9</v>
      </c>
      <c r="L315" s="49">
        <f>IF(VLOOKUP($B315,'[2]AA Comparison'!$C$1:$R$65536,13)="","",VLOOKUP($B315,'[2]AA Comparison'!$C$1:$R$65536,13,FALSE))</f>
        <v>1</v>
      </c>
      <c r="M315" s="49">
        <f>IF(VLOOKUP($B315,'[2]AA Comparison'!$C$1:$R$65536,7)="","",VLOOKUP($B315,'[2]AA Comparison'!$C$1:$R$65536,7,FALSE))</f>
        <v>0</v>
      </c>
      <c r="N315" s="49">
        <f>IF(VLOOKUP($B315,'[2]AA Comparison'!$C$1:$R$65536,14)="","",VLOOKUP($B315,'[2]AA Comparison'!$C$1:$R$65536,14,FALSE))</f>
        <v>0</v>
      </c>
      <c r="O315" s="49">
        <f>IF(VLOOKUP($B315,'[2]AA Comparison'!$C$1:$R$65536,8)="","",VLOOKUP($B315,'[2]AA Comparison'!$C$1:$R$65536,8,FALSE))</f>
        <v>0</v>
      </c>
      <c r="P315" s="49">
        <f>IF(VLOOKUP($B315,'[2]AA Comparison'!$C$1:$R$65536,15)="","",VLOOKUP($B315,'[2]AA Comparison'!$C$1:$R$65536,15,FALSE))</f>
        <v>0</v>
      </c>
      <c r="Q315" s="49">
        <f>IF(VLOOKUP($B315,'[2]AA Comparison'!$C$1:$R$65536,9)="","",VLOOKUP($B315,'[2]AA Comparison'!$C$1:$R$65536,9,FALSE))</f>
        <v>0</v>
      </c>
      <c r="R315" s="49">
        <f>IF(VLOOKUP($B315,'[2]AA Comparison'!$C$1:$R$65536,16)="","",VLOOKUP($B315,'[2]AA Comparison'!$C$1:$R$65536,16,FALSE))</f>
        <v>0</v>
      </c>
      <c r="S315" s="13">
        <f>VLOOKUP(B315,'[1]BuySell Data'!$A:$E,5,FALSE)</f>
        <v>4.0000000000000001E-3</v>
      </c>
      <c r="T315" s="30" t="str">
        <f>VLOOKUP(B315,'[1]Investment Managers'!$A:$B,2,FALSE)</f>
        <v>Bennelong Funds Management Ltd</v>
      </c>
      <c r="U315" s="39"/>
    </row>
    <row r="316" spans="1:244" s="3" customFormat="1" ht="13" x14ac:dyDescent="0.3">
      <c r="A316" s="180" t="s">
        <v>265</v>
      </c>
      <c r="B316" s="50" t="s">
        <v>267</v>
      </c>
      <c r="C316" s="52" t="s">
        <v>874</v>
      </c>
      <c r="D316" s="50">
        <f>VLOOKUP(B316,'[1]ICR Data'!$A:$E,5,FALSE)</f>
        <v>1.3200000000000002E-2</v>
      </c>
      <c r="E316" s="179">
        <f>IF(VLOOKUP($B316,'[2]AA Comparison'!$C$1:$R$65536,3)="","",VLOOKUP($B316,'[2]AA Comparison'!$C$1:$R$65536,3,FALSE))</f>
        <v>0</v>
      </c>
      <c r="F316" s="179">
        <f>IF(VLOOKUP($B316,'[2]AA Comparison'!$C$1:$R$65536,10)="","",VLOOKUP($B316,'[2]AA Comparison'!$C$1:$R$65536,10,FALSE))</f>
        <v>0.15</v>
      </c>
      <c r="G316" s="179">
        <f>IF(VLOOKUP($B316,'[2]AA Comparison'!$C$1:$R$65536,4)="","",VLOOKUP($B316,'[2]AA Comparison'!$C$1:$R$65536,4,FALSE))</f>
        <v>0</v>
      </c>
      <c r="H316" s="179">
        <f>IF(VLOOKUP($B316,'[2]AA Comparison'!$C$1:$R$65536,11)="","",VLOOKUP($B316,'[2]AA Comparison'!$C$1:$R$65536,11,FALSE))</f>
        <v>0</v>
      </c>
      <c r="I316" s="179">
        <f>IF(VLOOKUP($B316,'[2]AA Comparison'!$C$1:$R$65536,5)="","",VLOOKUP($B316,'[2]AA Comparison'!$C$1:$R$65536,5,FALSE))</f>
        <v>0</v>
      </c>
      <c r="J316" s="179">
        <f>IF(VLOOKUP($B316,'[2]AA Comparison'!$C$1:$R$65536,12)="","",VLOOKUP($B316,'[2]AA Comparison'!$C$1:$R$65536,12,FALSE))</f>
        <v>0</v>
      </c>
      <c r="K316" s="49">
        <f>IF(VLOOKUP($B316,'[2]AA Comparison'!$C$1:$R$65536,6)="","",VLOOKUP($B316,'[2]AA Comparison'!$C$1:$R$65536,6,FALSE))</f>
        <v>0.85</v>
      </c>
      <c r="L316" s="49">
        <f>IF(VLOOKUP($B316,'[2]AA Comparison'!$C$1:$R$65536,13)="","",VLOOKUP($B316,'[2]AA Comparison'!$C$1:$R$65536,13,FALSE))</f>
        <v>1</v>
      </c>
      <c r="M316" s="49">
        <f>IF(VLOOKUP($B316,'[2]AA Comparison'!$C$1:$R$65536,7)="","",VLOOKUP($B316,'[2]AA Comparison'!$C$1:$R$65536,7,FALSE))</f>
        <v>0</v>
      </c>
      <c r="N316" s="49">
        <f>IF(VLOOKUP($B316,'[2]AA Comparison'!$C$1:$R$65536,14)="","",VLOOKUP($B316,'[2]AA Comparison'!$C$1:$R$65536,14,FALSE))</f>
        <v>0</v>
      </c>
      <c r="O316" s="49">
        <f>IF(VLOOKUP($B316,'[2]AA Comparison'!$C$1:$R$65536,8)="","",VLOOKUP($B316,'[2]AA Comparison'!$C$1:$R$65536,8,FALSE))</f>
        <v>0</v>
      </c>
      <c r="P316" s="49">
        <f>IF(VLOOKUP($B316,'[2]AA Comparison'!$C$1:$R$65536,15)="","",VLOOKUP($B316,'[2]AA Comparison'!$C$1:$R$65536,15,FALSE))</f>
        <v>0</v>
      </c>
      <c r="Q316" s="49">
        <f>IF(VLOOKUP($B316,'[2]AA Comparison'!$C$1:$R$65536,9)="","",VLOOKUP($B316,'[2]AA Comparison'!$C$1:$R$65536,9,FALSE))</f>
        <v>0</v>
      </c>
      <c r="R316" s="49">
        <f>IF(VLOOKUP($B316,'[2]AA Comparison'!$C$1:$R$65536,16)="","",VLOOKUP($B316,'[2]AA Comparison'!$C$1:$R$65536,16,FALSE))</f>
        <v>0</v>
      </c>
      <c r="S316" s="13">
        <f>VLOOKUP(B316,'[1]BuySell Data'!$A:$E,5,FALSE)</f>
        <v>6.0000000000000001E-3</v>
      </c>
      <c r="T316" s="30" t="str">
        <f>VLOOKUP(B316,'[1]Investment Managers'!$A:$B,2,FALSE)</f>
        <v>Celeste Funds Management Limited</v>
      </c>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row>
    <row r="317" spans="1:244" s="3" customFormat="1" ht="13" x14ac:dyDescent="0.3">
      <c r="A317" s="118" t="s">
        <v>101</v>
      </c>
      <c r="B317" s="39" t="s">
        <v>102</v>
      </c>
      <c r="C317" s="52" t="s">
        <v>874</v>
      </c>
      <c r="D317" s="50">
        <f>VLOOKUP(B317,'[1]ICR Data'!$A:$E,5,FALSE)</f>
        <v>1.6900000000000002E-2</v>
      </c>
      <c r="E317" s="179">
        <f>IF(VLOOKUP($B317,'[2]AA Comparison'!$C$1:$R$65536,3)="","",VLOOKUP($B317,'[2]AA Comparison'!$C$1:$R$65536,3,FALSE))</f>
        <v>0</v>
      </c>
      <c r="F317" s="179">
        <f>IF(VLOOKUP($B317,'[2]AA Comparison'!$C$1:$R$65536,10)="","",VLOOKUP($B317,'[2]AA Comparison'!$C$1:$R$65536,10,FALSE))</f>
        <v>0.2</v>
      </c>
      <c r="G317" s="179">
        <f>IF(VLOOKUP($B317,'[2]AA Comparison'!$C$1:$R$65536,4)="","",VLOOKUP($B317,'[2]AA Comparison'!$C$1:$R$65536,4,FALSE))</f>
        <v>0</v>
      </c>
      <c r="H317" s="179">
        <f>IF(VLOOKUP($B317,'[2]AA Comparison'!$C$1:$R$65536,11)="","",VLOOKUP($B317,'[2]AA Comparison'!$C$1:$R$65536,11,FALSE))</f>
        <v>0</v>
      </c>
      <c r="I317" s="179">
        <f>IF(VLOOKUP($B317,'[2]AA Comparison'!$C$1:$R$65536,5)="","",VLOOKUP($B317,'[2]AA Comparison'!$C$1:$R$65536,5,FALSE))</f>
        <v>0</v>
      </c>
      <c r="J317" s="179">
        <f>IF(VLOOKUP($B317,'[2]AA Comparison'!$C$1:$R$65536,12)="","",VLOOKUP($B317,'[2]AA Comparison'!$C$1:$R$65536,12,FALSE))</f>
        <v>0</v>
      </c>
      <c r="K317" s="49">
        <f>IF(VLOOKUP($B317,'[2]AA Comparison'!$C$1:$R$65536,6)="","",VLOOKUP($B317,'[2]AA Comparison'!$C$1:$R$65536,6,FALSE))</f>
        <v>0.8</v>
      </c>
      <c r="L317" s="49">
        <f>IF(VLOOKUP($B317,'[2]AA Comparison'!$C$1:$R$65536,13)="","",VLOOKUP($B317,'[2]AA Comparison'!$C$1:$R$65536,13,FALSE))</f>
        <v>1</v>
      </c>
      <c r="M317" s="49">
        <f>IF(VLOOKUP($B317,'[2]AA Comparison'!$C$1:$R$65536,7)="","",VLOOKUP($B317,'[2]AA Comparison'!$C$1:$R$65536,7,FALSE))</f>
        <v>0</v>
      </c>
      <c r="N317" s="49">
        <f>IF(VLOOKUP($B317,'[2]AA Comparison'!$C$1:$R$65536,14)="","",VLOOKUP($B317,'[2]AA Comparison'!$C$1:$R$65536,14,FALSE))</f>
        <v>0</v>
      </c>
      <c r="O317" s="49">
        <f>IF(VLOOKUP($B317,'[2]AA Comparison'!$C$1:$R$65536,8)="","",VLOOKUP($B317,'[2]AA Comparison'!$C$1:$R$65536,8,FALSE))</f>
        <v>0</v>
      </c>
      <c r="P317" s="49">
        <f>IF(VLOOKUP($B317,'[2]AA Comparison'!$C$1:$R$65536,15)="","",VLOOKUP($B317,'[2]AA Comparison'!$C$1:$R$65536,15,FALSE))</f>
        <v>0</v>
      </c>
      <c r="Q317" s="49">
        <f>IF(VLOOKUP($B317,'[2]AA Comparison'!$C$1:$R$65536,9)="","",VLOOKUP($B317,'[2]AA Comparison'!$C$1:$R$65536,9,FALSE))</f>
        <v>0</v>
      </c>
      <c r="R317" s="49">
        <f>IF(VLOOKUP($B317,'[2]AA Comparison'!$C$1:$R$65536,16)="","",VLOOKUP($B317,'[2]AA Comparison'!$C$1:$R$65536,16,FALSE))</f>
        <v>0</v>
      </c>
      <c r="S317" s="13">
        <f>VLOOKUP(B317,'[1]BuySell Data'!$A:$E,5,FALSE)</f>
        <v>4.7999999999999996E-3</v>
      </c>
      <c r="T317" s="30" t="str">
        <f>VLOOKUP(B317,'[1]Investment Managers'!$A:$B,2,FALSE)</f>
        <v>Eley Griffiths Group Pty Ltd</v>
      </c>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row>
    <row r="318" spans="1:244" s="3" customFormat="1" ht="13" x14ac:dyDescent="0.3">
      <c r="A318" s="118" t="s">
        <v>1381</v>
      </c>
      <c r="B318" s="39" t="s">
        <v>1380</v>
      </c>
      <c r="C318" s="52" t="s">
        <v>874</v>
      </c>
      <c r="D318" s="50">
        <f>VLOOKUP(B318,'[1]ICR Data'!$A:$E,5,FALSE)</f>
        <v>1.37E-2</v>
      </c>
      <c r="E318" s="179">
        <f>IF(VLOOKUP($B318,'[2]AA Comparison'!$C$1:$R$65536,3)="","",VLOOKUP($B318,'[2]AA Comparison'!$C$1:$R$65536,3,FALSE))</f>
        <v>0</v>
      </c>
      <c r="F318" s="179">
        <f>IF(VLOOKUP($B318,'[2]AA Comparison'!$C$1:$R$65536,10)="","",VLOOKUP($B318,'[2]AA Comparison'!$C$1:$R$65536,10,FALSE))</f>
        <v>0.2</v>
      </c>
      <c r="G318" s="179">
        <f>IF(VLOOKUP($B318,'[2]AA Comparison'!$C$1:$R$65536,4)="","",VLOOKUP($B318,'[2]AA Comparison'!$C$1:$R$65536,4,FALSE))</f>
        <v>0</v>
      </c>
      <c r="H318" s="179">
        <f>IF(VLOOKUP($B318,'[2]AA Comparison'!$C$1:$R$65536,11)="","",VLOOKUP($B318,'[2]AA Comparison'!$C$1:$R$65536,11,FALSE))</f>
        <v>0</v>
      </c>
      <c r="I318" s="179">
        <f>IF(VLOOKUP($B318,'[2]AA Comparison'!$C$1:$R$65536,5)="","",VLOOKUP($B318,'[2]AA Comparison'!$C$1:$R$65536,5,FALSE))</f>
        <v>0</v>
      </c>
      <c r="J318" s="179">
        <f>IF(VLOOKUP($B318,'[2]AA Comparison'!$C$1:$R$65536,12)="","",VLOOKUP($B318,'[2]AA Comparison'!$C$1:$R$65536,12,FALSE))</f>
        <v>0</v>
      </c>
      <c r="K318" s="49">
        <f>IF(VLOOKUP($B318,'[2]AA Comparison'!$C$1:$R$65536,6)="","",VLOOKUP($B318,'[2]AA Comparison'!$C$1:$R$65536,6,FALSE))</f>
        <v>0.8</v>
      </c>
      <c r="L318" s="49">
        <f>IF(VLOOKUP($B318,'[2]AA Comparison'!$C$1:$R$65536,13)="","",VLOOKUP($B318,'[2]AA Comparison'!$C$1:$R$65536,13,FALSE))</f>
        <v>1</v>
      </c>
      <c r="M318" s="49">
        <f>IF(VLOOKUP($B318,'[2]AA Comparison'!$C$1:$R$65536,7)="","",VLOOKUP($B318,'[2]AA Comparison'!$C$1:$R$65536,7,FALSE))</f>
        <v>0</v>
      </c>
      <c r="N318" s="49">
        <f>IF(VLOOKUP($B318,'[2]AA Comparison'!$C$1:$R$65536,14)="","",VLOOKUP($B318,'[2]AA Comparison'!$C$1:$R$65536,14,FALSE))</f>
        <v>0</v>
      </c>
      <c r="O318" s="49">
        <f>IF(VLOOKUP($B318,'[2]AA Comparison'!$C$1:$R$65536,8)="","",VLOOKUP($B318,'[2]AA Comparison'!$C$1:$R$65536,8,FALSE))</f>
        <v>0</v>
      </c>
      <c r="P318" s="49">
        <f>IF(VLOOKUP($B318,'[2]AA Comparison'!$C$1:$R$65536,15)="","",VLOOKUP($B318,'[2]AA Comparison'!$C$1:$R$65536,15,FALSE))</f>
        <v>0</v>
      </c>
      <c r="Q318" s="49">
        <f>IF(VLOOKUP($B318,'[2]AA Comparison'!$C$1:$R$65536,9)="","",VLOOKUP($B318,'[2]AA Comparison'!$C$1:$R$65536,9,FALSE))</f>
        <v>0</v>
      </c>
      <c r="R318" s="49">
        <f>IF(VLOOKUP($B318,'[2]AA Comparison'!$C$1:$R$65536,16)="","",VLOOKUP($B318,'[2]AA Comparison'!$C$1:$R$65536,16,FALSE))</f>
        <v>0</v>
      </c>
      <c r="S318" s="13">
        <f>VLOOKUP(B318,'[1]BuySell Data'!$A:$E,5,FALSE)</f>
        <v>6.0000000000000001E-3</v>
      </c>
      <c r="T318" s="30" t="str">
        <f>VLOOKUP(B318,'[1]Investment Managers'!$A:$B,2,FALSE)</f>
        <v>Hyperion Asset Management</v>
      </c>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row>
    <row r="319" spans="1:244" s="3" customFormat="1" ht="13" x14ac:dyDescent="0.3">
      <c r="A319" s="118" t="s">
        <v>1400</v>
      </c>
      <c r="B319" s="39" t="s">
        <v>1382</v>
      </c>
      <c r="C319" s="52" t="s">
        <v>874</v>
      </c>
      <c r="D319" s="50">
        <f>VLOOKUP(B319,'[1]ICR Data'!$A:$E,5,FALSE)</f>
        <v>9.8999999999999991E-3</v>
      </c>
      <c r="E319" s="179">
        <f>IF(VLOOKUP($B319,'[2]AA Comparison'!$C$1:$R$65536,3)="","",VLOOKUP($B319,'[2]AA Comparison'!$C$1:$R$65536,3,FALSE))</f>
        <v>0</v>
      </c>
      <c r="F319" s="179">
        <f>IF(VLOOKUP($B319,'[2]AA Comparison'!$C$1:$R$65536,10)="","",VLOOKUP($B319,'[2]AA Comparison'!$C$1:$R$65536,10,FALSE))</f>
        <v>0.2</v>
      </c>
      <c r="G319" s="179">
        <f>IF(VLOOKUP($B319,'[2]AA Comparison'!$C$1:$R$65536,4)="","",VLOOKUP($B319,'[2]AA Comparison'!$C$1:$R$65536,4,FALSE))</f>
        <v>0</v>
      </c>
      <c r="H319" s="179">
        <f>IF(VLOOKUP($B319,'[2]AA Comparison'!$C$1:$R$65536,11)="","",VLOOKUP($B319,'[2]AA Comparison'!$C$1:$R$65536,11,FALSE))</f>
        <v>0</v>
      </c>
      <c r="I319" s="179">
        <f>IF(VLOOKUP($B319,'[2]AA Comparison'!$C$1:$R$65536,5)="","",VLOOKUP($B319,'[2]AA Comparison'!$C$1:$R$65536,5,FALSE))</f>
        <v>0</v>
      </c>
      <c r="J319" s="179">
        <f>IF(VLOOKUP($B319,'[2]AA Comparison'!$C$1:$R$65536,12)="","",VLOOKUP($B319,'[2]AA Comparison'!$C$1:$R$65536,12,FALSE))</f>
        <v>0</v>
      </c>
      <c r="K319" s="49">
        <f>IF(VLOOKUP($B319,'[2]AA Comparison'!$C$1:$R$65536,6)="","",VLOOKUP($B319,'[2]AA Comparison'!$C$1:$R$65536,6,FALSE))</f>
        <v>0.8</v>
      </c>
      <c r="L319" s="49">
        <f>IF(VLOOKUP($B319,'[2]AA Comparison'!$C$1:$R$65536,13)="","",VLOOKUP($B319,'[2]AA Comparison'!$C$1:$R$65536,13,FALSE))</f>
        <v>1</v>
      </c>
      <c r="M319" s="49">
        <f>IF(VLOOKUP($B319,'[2]AA Comparison'!$C$1:$R$65536,7)="","",VLOOKUP($B319,'[2]AA Comparison'!$C$1:$R$65536,7,FALSE))</f>
        <v>0</v>
      </c>
      <c r="N319" s="49">
        <f>IF(VLOOKUP($B319,'[2]AA Comparison'!$C$1:$R$65536,14)="","",VLOOKUP($B319,'[2]AA Comparison'!$C$1:$R$65536,14,FALSE))</f>
        <v>0</v>
      </c>
      <c r="O319" s="49">
        <f>IF(VLOOKUP($B319,'[2]AA Comparison'!$C$1:$R$65536,8)="","",VLOOKUP($B319,'[2]AA Comparison'!$C$1:$R$65536,8,FALSE))</f>
        <v>0</v>
      </c>
      <c r="P319" s="49">
        <f>IF(VLOOKUP($B319,'[2]AA Comparison'!$C$1:$R$65536,15)="","",VLOOKUP($B319,'[2]AA Comparison'!$C$1:$R$65536,15,FALSE))</f>
        <v>0</v>
      </c>
      <c r="Q319" s="49">
        <f>IF(VLOOKUP($B319,'[2]AA Comparison'!$C$1:$R$65536,9)="","",VLOOKUP($B319,'[2]AA Comparison'!$C$1:$R$65536,9,FALSE))</f>
        <v>0</v>
      </c>
      <c r="R319" s="49">
        <f>IF(VLOOKUP($B319,'[2]AA Comparison'!$C$1:$R$65536,16)="","",VLOOKUP($B319,'[2]AA Comparison'!$C$1:$R$65536,16,FALSE))</f>
        <v>0</v>
      </c>
      <c r="S319" s="13">
        <f>VLOOKUP(B319,'[1]BuySell Data'!$A:$E,5,FALSE)</f>
        <v>5.0000000000000001E-3</v>
      </c>
      <c r="T319" s="30" t="str">
        <f>VLOOKUP(B319,'[1]Investment Managers'!$A:$B,2,FALSE)</f>
        <v>Investors Mutual Limited</v>
      </c>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row>
    <row r="320" spans="1:244" s="3" customFormat="1" ht="13" x14ac:dyDescent="0.3">
      <c r="A320" s="118" t="s">
        <v>1475</v>
      </c>
      <c r="B320" s="39" t="s">
        <v>1468</v>
      </c>
      <c r="C320" s="52" t="s">
        <v>874</v>
      </c>
      <c r="D320" s="50">
        <f>VLOOKUP(B320,'[1]ICR Data'!$A:$E,5,FALSE)</f>
        <v>1.2199999999999999E-2</v>
      </c>
      <c r="E320" s="179" t="e">
        <f>IF(VLOOKUP($B320,'[2]AA Comparison'!$C$1:$R$65536,3)="","",VLOOKUP($B320,'[2]AA Comparison'!$C$1:$R$65536,3,FALSE))</f>
        <v>#N/A</v>
      </c>
      <c r="F320" s="179" t="e">
        <f>IF(VLOOKUP($B320,'[2]AA Comparison'!$C$1:$R$65536,10)="","",VLOOKUP($B320,'[2]AA Comparison'!$C$1:$R$65536,10,FALSE))</f>
        <v>#N/A</v>
      </c>
      <c r="G320" s="179" t="e">
        <f>IF(VLOOKUP($B320,'[2]AA Comparison'!$C$1:$R$65536,4)="","",VLOOKUP($B320,'[2]AA Comparison'!$C$1:$R$65536,4,FALSE))</f>
        <v>#N/A</v>
      </c>
      <c r="H320" s="179" t="e">
        <f>IF(VLOOKUP($B320,'[2]AA Comparison'!$C$1:$R$65536,11)="","",VLOOKUP($B320,'[2]AA Comparison'!$C$1:$R$65536,11,FALSE))</f>
        <v>#N/A</v>
      </c>
      <c r="I320" s="179" t="e">
        <f>IF(VLOOKUP($B320,'[2]AA Comparison'!$C$1:$R$65536,5)="","",VLOOKUP($B320,'[2]AA Comparison'!$C$1:$R$65536,5,FALSE))</f>
        <v>#N/A</v>
      </c>
      <c r="J320" s="179" t="e">
        <f>IF(VLOOKUP($B320,'[2]AA Comparison'!$C$1:$R$65536,12)="","",VLOOKUP($B320,'[2]AA Comparison'!$C$1:$R$65536,12,FALSE))</f>
        <v>#N/A</v>
      </c>
      <c r="K320" s="49" t="e">
        <f>IF(VLOOKUP($B320,'[2]AA Comparison'!$C$1:$R$65536,6)="","",VLOOKUP($B320,'[2]AA Comparison'!$C$1:$R$65536,6,FALSE))</f>
        <v>#N/A</v>
      </c>
      <c r="L320" s="49" t="e">
        <f>IF(VLOOKUP($B320,'[2]AA Comparison'!$C$1:$R$65536,13)="","",VLOOKUP($B320,'[2]AA Comparison'!$C$1:$R$65536,13,FALSE))</f>
        <v>#N/A</v>
      </c>
      <c r="M320" s="49" t="e">
        <f>IF(VLOOKUP($B320,'[2]AA Comparison'!$C$1:$R$65536,7)="","",VLOOKUP($B320,'[2]AA Comparison'!$C$1:$R$65536,7,FALSE))</f>
        <v>#N/A</v>
      </c>
      <c r="N320" s="49" t="e">
        <f>IF(VLOOKUP($B320,'[2]AA Comparison'!$C$1:$R$65536,14)="","",VLOOKUP($B320,'[2]AA Comparison'!$C$1:$R$65536,14,FALSE))</f>
        <v>#N/A</v>
      </c>
      <c r="O320" s="49" t="e">
        <f>IF(VLOOKUP($B320,'[2]AA Comparison'!$C$1:$R$65536,8)="","",VLOOKUP($B320,'[2]AA Comparison'!$C$1:$R$65536,8,FALSE))</f>
        <v>#N/A</v>
      </c>
      <c r="P320" s="49" t="e">
        <f>IF(VLOOKUP($B320,'[2]AA Comparison'!$C$1:$R$65536,15)="","",VLOOKUP($B320,'[2]AA Comparison'!$C$1:$R$65536,15,FALSE))</f>
        <v>#N/A</v>
      </c>
      <c r="Q320" s="49" t="e">
        <f>IF(VLOOKUP($B320,'[2]AA Comparison'!$C$1:$R$65536,9)="","",VLOOKUP($B320,'[2]AA Comparison'!$C$1:$R$65536,9,FALSE))</f>
        <v>#N/A</v>
      </c>
      <c r="R320" s="49" t="e">
        <f>IF(VLOOKUP($B320,'[2]AA Comparison'!$C$1:$R$65536,16)="","",VLOOKUP($B320,'[2]AA Comparison'!$C$1:$R$65536,16,FALSE))</f>
        <v>#N/A</v>
      </c>
      <c r="S320" s="13">
        <f>VLOOKUP(B320,'[1]BuySell Data'!$A:$E,5,FALSE)</f>
        <v>5.4000000000000003E-3</v>
      </c>
      <c r="T320" s="30" t="str">
        <f>VLOOKUP(B320,'[1]Investment Managers'!$A:$B,2,FALSE)</f>
        <v>Macquarie Investment Management Aus Ltd.</v>
      </c>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row>
    <row r="321" spans="1:244" s="3" customFormat="1" ht="13" x14ac:dyDescent="0.3">
      <c r="A321" s="118" t="s">
        <v>1056</v>
      </c>
      <c r="B321" s="39" t="s">
        <v>220</v>
      </c>
      <c r="C321" s="52" t="s">
        <v>874</v>
      </c>
      <c r="D321" s="50">
        <f>VLOOKUP(B321,'[1]ICR Data'!$A:$E,5,FALSE)</f>
        <v>9.0000000000000011E-3</v>
      </c>
      <c r="E321" s="179">
        <f>IF(VLOOKUP($B321,'[2]AA Comparison'!$C$1:$R$65536,3)="","",VLOOKUP($B321,'[2]AA Comparison'!$C$1:$R$65536,3,FALSE))</f>
        <v>0</v>
      </c>
      <c r="F321" s="179">
        <f>IF(VLOOKUP($B321,'[2]AA Comparison'!$C$1:$R$65536,10)="","",VLOOKUP($B321,'[2]AA Comparison'!$C$1:$R$65536,10,FALSE))</f>
        <v>0.2</v>
      </c>
      <c r="G321" s="179">
        <f>IF(VLOOKUP($B321,'[2]AA Comparison'!$C$1:$R$65536,4)="","",VLOOKUP($B321,'[2]AA Comparison'!$C$1:$R$65536,4,FALSE))</f>
        <v>0</v>
      </c>
      <c r="H321" s="179">
        <f>IF(VLOOKUP($B321,'[2]AA Comparison'!$C$1:$R$65536,11)="","",VLOOKUP($B321,'[2]AA Comparison'!$C$1:$R$65536,11,FALSE))</f>
        <v>0</v>
      </c>
      <c r="I321" s="179">
        <f>IF(VLOOKUP($B321,'[2]AA Comparison'!$C$1:$R$65536,5)="","",VLOOKUP($B321,'[2]AA Comparison'!$C$1:$R$65536,5,FALSE))</f>
        <v>0</v>
      </c>
      <c r="J321" s="179">
        <f>IF(VLOOKUP($B321,'[2]AA Comparison'!$C$1:$R$65536,12)="","",VLOOKUP($B321,'[2]AA Comparison'!$C$1:$R$65536,12,FALSE))</f>
        <v>0</v>
      </c>
      <c r="K321" s="49">
        <f>IF(VLOOKUP($B321,'[2]AA Comparison'!$C$1:$R$65536,6)="","",VLOOKUP($B321,'[2]AA Comparison'!$C$1:$R$65536,6,FALSE))</f>
        <v>0.8</v>
      </c>
      <c r="L321" s="49">
        <f>IF(VLOOKUP($B321,'[2]AA Comparison'!$C$1:$R$65536,13)="","",VLOOKUP($B321,'[2]AA Comparison'!$C$1:$R$65536,13,FALSE))</f>
        <v>1</v>
      </c>
      <c r="M321" s="49">
        <f>IF(VLOOKUP($B321,'[2]AA Comparison'!$C$1:$R$65536,7)="","",VLOOKUP($B321,'[2]AA Comparison'!$C$1:$R$65536,7,FALSE))</f>
        <v>0</v>
      </c>
      <c r="N321" s="49">
        <f>IF(VLOOKUP($B321,'[2]AA Comparison'!$C$1:$R$65536,14)="","",VLOOKUP($B321,'[2]AA Comparison'!$C$1:$R$65536,14,FALSE))</f>
        <v>0</v>
      </c>
      <c r="O321" s="49">
        <f>IF(VLOOKUP($B321,'[2]AA Comparison'!$C$1:$R$65536,8)="","",VLOOKUP($B321,'[2]AA Comparison'!$C$1:$R$65536,8,FALSE))</f>
        <v>0</v>
      </c>
      <c r="P321" s="49">
        <f>IF(VLOOKUP($B321,'[2]AA Comparison'!$C$1:$R$65536,15)="","",VLOOKUP($B321,'[2]AA Comparison'!$C$1:$R$65536,15,FALSE))</f>
        <v>0</v>
      </c>
      <c r="Q321" s="49">
        <f>IF(VLOOKUP($B321,'[2]AA Comparison'!$C$1:$R$65536,9)="","",VLOOKUP($B321,'[2]AA Comparison'!$C$1:$R$65536,9,FALSE))</f>
        <v>0</v>
      </c>
      <c r="R321" s="49">
        <f>IF(VLOOKUP($B321,'[2]AA Comparison'!$C$1:$R$65536,16)="","",VLOOKUP($B321,'[2]AA Comparison'!$C$1:$R$65536,16,FALSE))</f>
        <v>0</v>
      </c>
      <c r="S321" s="13">
        <f>VLOOKUP(B321,'[1]BuySell Data'!$A:$E,5,FALSE)</f>
        <v>6.0000000000000001E-3</v>
      </c>
      <c r="T321" s="30" t="str">
        <f>VLOOKUP(B321,'[1]Investment Managers'!$A:$B,2,FALSE)</f>
        <v>NovaPort Capital Pty Limited</v>
      </c>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row>
    <row r="322" spans="1:244" s="3" customFormat="1" ht="13" x14ac:dyDescent="0.3">
      <c r="A322" s="118" t="s">
        <v>1389</v>
      </c>
      <c r="B322" s="39" t="s">
        <v>1388</v>
      </c>
      <c r="C322" s="52" t="s">
        <v>874</v>
      </c>
      <c r="D322" s="50">
        <f>VLOOKUP(B322,'[1]ICR Data'!$A:$E,5,FALSE)</f>
        <v>3.5900000000000001E-2</v>
      </c>
      <c r="E322" s="179">
        <f>IF(VLOOKUP($B322,'[2]AA Comparison'!$C$1:$R$65536,3)="","",VLOOKUP($B322,'[2]AA Comparison'!$C$1:$R$65536,3,FALSE))</f>
        <v>0</v>
      </c>
      <c r="F322" s="179">
        <f>IF(VLOOKUP($B322,'[2]AA Comparison'!$C$1:$R$65536,10)="","",VLOOKUP($B322,'[2]AA Comparison'!$C$1:$R$65536,10,FALSE))</f>
        <v>0.2</v>
      </c>
      <c r="G322" s="179">
        <f>IF(VLOOKUP($B322,'[2]AA Comparison'!$C$1:$R$65536,4)="","",VLOOKUP($B322,'[2]AA Comparison'!$C$1:$R$65536,4,FALSE))</f>
        <v>0</v>
      </c>
      <c r="H322" s="179">
        <f>IF(VLOOKUP($B322,'[2]AA Comparison'!$C$1:$R$65536,11)="","",VLOOKUP($B322,'[2]AA Comparison'!$C$1:$R$65536,11,FALSE))</f>
        <v>0</v>
      </c>
      <c r="I322" s="179">
        <f>IF(VLOOKUP($B322,'[2]AA Comparison'!$C$1:$R$65536,5)="","",VLOOKUP($B322,'[2]AA Comparison'!$C$1:$R$65536,5,FALSE))</f>
        <v>0</v>
      </c>
      <c r="J322" s="179">
        <f>IF(VLOOKUP($B322,'[2]AA Comparison'!$C$1:$R$65536,12)="","",VLOOKUP($B322,'[2]AA Comparison'!$C$1:$R$65536,12,FALSE))</f>
        <v>0</v>
      </c>
      <c r="K322" s="49">
        <f>IF(VLOOKUP($B322,'[2]AA Comparison'!$C$1:$R$65536,6)="","",VLOOKUP($B322,'[2]AA Comparison'!$C$1:$R$65536,6,FALSE))</f>
        <v>0.8</v>
      </c>
      <c r="L322" s="49">
        <f>IF(VLOOKUP($B322,'[2]AA Comparison'!$C$1:$R$65536,13)="","",VLOOKUP($B322,'[2]AA Comparison'!$C$1:$R$65536,13,FALSE))</f>
        <v>1</v>
      </c>
      <c r="M322" s="49">
        <f>IF(VLOOKUP($B322,'[2]AA Comparison'!$C$1:$R$65536,7)="","",VLOOKUP($B322,'[2]AA Comparison'!$C$1:$R$65536,7,FALSE))</f>
        <v>0</v>
      </c>
      <c r="N322" s="49">
        <f>IF(VLOOKUP($B322,'[2]AA Comparison'!$C$1:$R$65536,14)="","",VLOOKUP($B322,'[2]AA Comparison'!$C$1:$R$65536,14,FALSE))</f>
        <v>0</v>
      </c>
      <c r="O322" s="49">
        <f>IF(VLOOKUP($B322,'[2]AA Comparison'!$C$1:$R$65536,8)="","",VLOOKUP($B322,'[2]AA Comparison'!$C$1:$R$65536,8,FALSE))</f>
        <v>0</v>
      </c>
      <c r="P322" s="49">
        <f>IF(VLOOKUP($B322,'[2]AA Comparison'!$C$1:$R$65536,15)="","",VLOOKUP($B322,'[2]AA Comparison'!$C$1:$R$65536,15,FALSE))</f>
        <v>0</v>
      </c>
      <c r="Q322" s="49">
        <f>IF(VLOOKUP($B322,'[2]AA Comparison'!$C$1:$R$65536,9)="","",VLOOKUP($B322,'[2]AA Comparison'!$C$1:$R$65536,9,FALSE))</f>
        <v>0</v>
      </c>
      <c r="R322" s="49">
        <f>IF(VLOOKUP($B322,'[2]AA Comparison'!$C$1:$R$65536,16)="","",VLOOKUP($B322,'[2]AA Comparison'!$C$1:$R$65536,16,FALSE))</f>
        <v>0</v>
      </c>
      <c r="S322" s="13">
        <f>VLOOKUP(B322,'[1]BuySell Data'!$A:$E,5,FALSE)</f>
        <v>6.0000000000000001E-3</v>
      </c>
      <c r="T322" s="30" t="str">
        <f>VLOOKUP(B322,'[1]Investment Managers'!$A:$B,2,FALSE)</f>
        <v>OC Funds Management Limited</v>
      </c>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row>
    <row r="323" spans="1:244" s="3" customFormat="1" ht="13" x14ac:dyDescent="0.3">
      <c r="A323" s="118" t="s">
        <v>297</v>
      </c>
      <c r="B323" s="39" t="s">
        <v>108</v>
      </c>
      <c r="C323" s="52" t="s">
        <v>874</v>
      </c>
      <c r="D323" s="50">
        <f>VLOOKUP(B323,'[1]ICR Data'!$A:$E,5,FALSE)</f>
        <v>1.35E-2</v>
      </c>
      <c r="E323" s="179">
        <f>IF(VLOOKUP($B323,'[2]AA Comparison'!$C$1:$R$65536,3)="","",VLOOKUP($B323,'[2]AA Comparison'!$C$1:$R$65536,3,FALSE))</f>
        <v>0</v>
      </c>
      <c r="F323" s="179">
        <f>IF(VLOOKUP($B323,'[2]AA Comparison'!$C$1:$R$65536,10)="","",VLOOKUP($B323,'[2]AA Comparison'!$C$1:$R$65536,10,FALSE))</f>
        <v>1</v>
      </c>
      <c r="G323" s="179">
        <f>IF(VLOOKUP($B323,'[2]AA Comparison'!$C$1:$R$65536,4)="","",VLOOKUP($B323,'[2]AA Comparison'!$C$1:$R$65536,4,FALSE))</f>
        <v>0</v>
      </c>
      <c r="H323" s="179">
        <f>IF(VLOOKUP($B323,'[2]AA Comparison'!$C$1:$R$65536,11)="","",VLOOKUP($B323,'[2]AA Comparison'!$C$1:$R$65536,11,FALSE))</f>
        <v>0</v>
      </c>
      <c r="I323" s="179">
        <f>IF(VLOOKUP($B323,'[2]AA Comparison'!$C$1:$R$65536,5)="","",VLOOKUP($B323,'[2]AA Comparison'!$C$1:$R$65536,5,FALSE))</f>
        <v>0</v>
      </c>
      <c r="J323" s="179">
        <f>IF(VLOOKUP($B323,'[2]AA Comparison'!$C$1:$R$65536,12)="","",VLOOKUP($B323,'[2]AA Comparison'!$C$1:$R$65536,12,FALSE))</f>
        <v>0</v>
      </c>
      <c r="K323" s="49">
        <f>IF(VLOOKUP($B323,'[2]AA Comparison'!$C$1:$R$65536,6)="","",VLOOKUP($B323,'[2]AA Comparison'!$C$1:$R$65536,6,FALSE))</f>
        <v>0</v>
      </c>
      <c r="L323" s="49">
        <f>IF(VLOOKUP($B323,'[2]AA Comparison'!$C$1:$R$65536,13)="","",VLOOKUP($B323,'[2]AA Comparison'!$C$1:$R$65536,13,FALSE))</f>
        <v>1</v>
      </c>
      <c r="M323" s="49">
        <f>IF(VLOOKUP($B323,'[2]AA Comparison'!$C$1:$R$65536,7)="","",VLOOKUP($B323,'[2]AA Comparison'!$C$1:$R$65536,7,FALSE))</f>
        <v>0</v>
      </c>
      <c r="N323" s="49">
        <f>IF(VLOOKUP($B323,'[2]AA Comparison'!$C$1:$R$65536,14)="","",VLOOKUP($B323,'[2]AA Comparison'!$C$1:$R$65536,14,FALSE))</f>
        <v>0</v>
      </c>
      <c r="O323" s="49">
        <f>IF(VLOOKUP($B323,'[2]AA Comparison'!$C$1:$R$65536,8)="","",VLOOKUP($B323,'[2]AA Comparison'!$C$1:$R$65536,8,FALSE))</f>
        <v>0</v>
      </c>
      <c r="P323" s="49">
        <f>IF(VLOOKUP($B323,'[2]AA Comparison'!$C$1:$R$65536,15)="","",VLOOKUP($B323,'[2]AA Comparison'!$C$1:$R$65536,15,FALSE))</f>
        <v>0</v>
      </c>
      <c r="Q323" s="49">
        <f>IF(VLOOKUP($B323,'[2]AA Comparison'!$C$1:$R$65536,9)="","",VLOOKUP($B323,'[2]AA Comparison'!$C$1:$R$65536,9,FALSE))</f>
        <v>0</v>
      </c>
      <c r="R323" s="49">
        <f>IF(VLOOKUP($B323,'[2]AA Comparison'!$C$1:$R$65536,16)="","",VLOOKUP($B323,'[2]AA Comparison'!$C$1:$R$65536,16,FALSE))</f>
        <v>0</v>
      </c>
      <c r="S323" s="13">
        <f>VLOOKUP(B323,'[1]BuySell Data'!$A:$E,5,FALSE)</f>
        <v>6.0000000000000001E-3</v>
      </c>
      <c r="T323" s="30" t="str">
        <f>VLOOKUP(B323,'[1]Investment Managers'!$A:$B,2,FALSE)</f>
        <v>OC Funds Management Limited</v>
      </c>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row>
    <row r="324" spans="1:244" s="3" customFormat="1" ht="13" x14ac:dyDescent="0.3">
      <c r="A324" s="180" t="s">
        <v>296</v>
      </c>
      <c r="B324" s="39" t="s">
        <v>294</v>
      </c>
      <c r="C324" s="52" t="s">
        <v>874</v>
      </c>
      <c r="D324" s="50">
        <f>VLOOKUP(B324,'[1]ICR Data'!$A:$E,5,FALSE)</f>
        <v>9.4999999999999998E-3</v>
      </c>
      <c r="E324" s="179">
        <f>IF(VLOOKUP($B324,'[2]AA Comparison'!$C$1:$R$65536,3)="","",VLOOKUP($B324,'[2]AA Comparison'!$C$1:$R$65536,3,FALSE))</f>
        <v>0</v>
      </c>
      <c r="F324" s="179">
        <f>IF(VLOOKUP($B324,'[2]AA Comparison'!$C$1:$R$65536,10)="","",VLOOKUP($B324,'[2]AA Comparison'!$C$1:$R$65536,10,FALSE))</f>
        <v>0.2</v>
      </c>
      <c r="G324" s="179">
        <f>IF(VLOOKUP($B324,'[2]AA Comparison'!$C$1:$R$65536,4)="","",VLOOKUP($B324,'[2]AA Comparison'!$C$1:$R$65536,4,FALSE))</f>
        <v>0</v>
      </c>
      <c r="H324" s="179">
        <f>IF(VLOOKUP($B324,'[2]AA Comparison'!$C$1:$R$65536,11)="","",VLOOKUP($B324,'[2]AA Comparison'!$C$1:$R$65536,11,FALSE))</f>
        <v>0</v>
      </c>
      <c r="I324" s="179">
        <f>IF(VLOOKUP($B324,'[2]AA Comparison'!$C$1:$R$65536,5)="","",VLOOKUP($B324,'[2]AA Comparison'!$C$1:$R$65536,5,FALSE))</f>
        <v>0</v>
      </c>
      <c r="J324" s="179">
        <f>IF(VLOOKUP($B324,'[2]AA Comparison'!$C$1:$R$65536,12)="","",VLOOKUP($B324,'[2]AA Comparison'!$C$1:$R$65536,12,FALSE))</f>
        <v>0</v>
      </c>
      <c r="K324" s="49">
        <f>IF(VLOOKUP($B324,'[2]AA Comparison'!$C$1:$R$65536,6)="","",VLOOKUP($B324,'[2]AA Comparison'!$C$1:$R$65536,6,FALSE))</f>
        <v>0.8</v>
      </c>
      <c r="L324" s="49">
        <f>IF(VLOOKUP($B324,'[2]AA Comparison'!$C$1:$R$65536,13)="","",VLOOKUP($B324,'[2]AA Comparison'!$C$1:$R$65536,13,FALSE))</f>
        <v>1</v>
      </c>
      <c r="M324" s="49">
        <f>IF(VLOOKUP($B324,'[2]AA Comparison'!$C$1:$R$65536,7)="","",VLOOKUP($B324,'[2]AA Comparison'!$C$1:$R$65536,7,FALSE))</f>
        <v>0</v>
      </c>
      <c r="N324" s="49">
        <f>IF(VLOOKUP($B324,'[2]AA Comparison'!$C$1:$R$65536,14)="","",VLOOKUP($B324,'[2]AA Comparison'!$C$1:$R$65536,14,FALSE))</f>
        <v>0</v>
      </c>
      <c r="O324" s="49">
        <f>IF(VLOOKUP($B324,'[2]AA Comparison'!$C$1:$R$65536,8)="","",VLOOKUP($B324,'[2]AA Comparison'!$C$1:$R$65536,8,FALSE))</f>
        <v>0</v>
      </c>
      <c r="P324" s="49">
        <f>IF(VLOOKUP($B324,'[2]AA Comparison'!$C$1:$R$65536,15)="","",VLOOKUP($B324,'[2]AA Comparison'!$C$1:$R$65536,15,FALSE))</f>
        <v>0</v>
      </c>
      <c r="Q324" s="49">
        <f>IF(VLOOKUP($B324,'[2]AA Comparison'!$C$1:$R$65536,9)="","",VLOOKUP($B324,'[2]AA Comparison'!$C$1:$R$65536,9,FALSE))</f>
        <v>0</v>
      </c>
      <c r="R324" s="49">
        <f>IF(VLOOKUP($B324,'[2]AA Comparison'!$C$1:$R$65536,16)="","",VLOOKUP($B324,'[2]AA Comparison'!$C$1:$R$65536,16,FALSE))</f>
        <v>0</v>
      </c>
      <c r="S324" s="13">
        <f>VLOOKUP(B324,'[1]BuySell Data'!$A:$E,5,FALSE)</f>
        <v>3.8E-3</v>
      </c>
      <c r="T324" s="30" t="str">
        <f>VLOOKUP(B324,'[1]Investment Managers'!$A:$B,2,FALSE)</f>
        <v>Karara Capital Limited</v>
      </c>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row>
    <row r="325" spans="1:244" s="3" customFormat="1" ht="13" x14ac:dyDescent="0.3">
      <c r="A325" s="118" t="s">
        <v>1031</v>
      </c>
      <c r="B325" s="178" t="s">
        <v>194</v>
      </c>
      <c r="C325" s="52" t="s">
        <v>874</v>
      </c>
      <c r="D325" s="50">
        <f>VLOOKUP(B325,'[1]ICR Data'!$A:$E,5,FALSE)</f>
        <v>1.24E-2</v>
      </c>
      <c r="E325" s="179">
        <f>IF(VLOOKUP($B325,'[2]AA Comparison'!$C$1:$R$65536,3)="","",VLOOKUP($B325,'[2]AA Comparison'!$C$1:$R$65536,3,FALSE))</f>
        <v>0</v>
      </c>
      <c r="F325" s="179">
        <f>IF(VLOOKUP($B325,'[2]AA Comparison'!$C$1:$R$65536,10)="","",VLOOKUP($B325,'[2]AA Comparison'!$C$1:$R$65536,10,FALSE))</f>
        <v>0.2</v>
      </c>
      <c r="G325" s="179">
        <f>IF(VLOOKUP($B325,'[2]AA Comparison'!$C$1:$R$65536,4)="","",VLOOKUP($B325,'[2]AA Comparison'!$C$1:$R$65536,4,FALSE))</f>
        <v>0</v>
      </c>
      <c r="H325" s="179">
        <f>IF(VLOOKUP($B325,'[2]AA Comparison'!$C$1:$R$65536,11)="","",VLOOKUP($B325,'[2]AA Comparison'!$C$1:$R$65536,11,FALSE))</f>
        <v>0</v>
      </c>
      <c r="I325" s="179">
        <f>IF(VLOOKUP($B325,'[2]AA Comparison'!$C$1:$R$65536,5)="","",VLOOKUP($B325,'[2]AA Comparison'!$C$1:$R$65536,5,FALSE))</f>
        <v>0</v>
      </c>
      <c r="J325" s="179">
        <f>IF(VLOOKUP($B325,'[2]AA Comparison'!$C$1:$R$65536,12)="","",VLOOKUP($B325,'[2]AA Comparison'!$C$1:$R$65536,12,FALSE))</f>
        <v>0</v>
      </c>
      <c r="K325" s="49">
        <f>IF(VLOOKUP($B325,'[2]AA Comparison'!$C$1:$R$65536,6)="","",VLOOKUP($B325,'[2]AA Comparison'!$C$1:$R$65536,6,FALSE))</f>
        <v>0.8</v>
      </c>
      <c r="L325" s="49">
        <f>IF(VLOOKUP($B325,'[2]AA Comparison'!$C$1:$R$65536,13)="","",VLOOKUP($B325,'[2]AA Comparison'!$C$1:$R$65536,13,FALSE))</f>
        <v>1</v>
      </c>
      <c r="M325" s="49">
        <f>IF(VLOOKUP($B325,'[2]AA Comparison'!$C$1:$R$65536,7)="","",VLOOKUP($B325,'[2]AA Comparison'!$C$1:$R$65536,7,FALSE))</f>
        <v>0</v>
      </c>
      <c r="N325" s="49">
        <f>IF(VLOOKUP($B325,'[2]AA Comparison'!$C$1:$R$65536,14)="","",VLOOKUP($B325,'[2]AA Comparison'!$C$1:$R$65536,14,FALSE))</f>
        <v>0.1</v>
      </c>
      <c r="O325" s="49">
        <f>IF(VLOOKUP($B325,'[2]AA Comparison'!$C$1:$R$65536,8)="","",VLOOKUP($B325,'[2]AA Comparison'!$C$1:$R$65536,8,FALSE))</f>
        <v>0</v>
      </c>
      <c r="P325" s="49">
        <f>IF(VLOOKUP($B325,'[2]AA Comparison'!$C$1:$R$65536,15)="","",VLOOKUP($B325,'[2]AA Comparison'!$C$1:$R$65536,15,FALSE))</f>
        <v>0</v>
      </c>
      <c r="Q325" s="49">
        <f>IF(VLOOKUP($B325,'[2]AA Comparison'!$C$1:$R$65536,9)="","",VLOOKUP($B325,'[2]AA Comparison'!$C$1:$R$65536,9,FALSE))</f>
        <v>0</v>
      </c>
      <c r="R325" s="49">
        <f>IF(VLOOKUP($B325,'[2]AA Comparison'!$C$1:$R$65536,16)="","",VLOOKUP($B325,'[2]AA Comparison'!$C$1:$R$65536,16,FALSE))</f>
        <v>0</v>
      </c>
      <c r="S325" s="13">
        <f>VLOOKUP(B325,'[1]BuySell Data'!$A:$E,5,FALSE)</f>
        <v>5.0000000000000001E-3</v>
      </c>
      <c r="T325" s="30" t="str">
        <f>VLOOKUP(B325,'[1]Investment Managers'!$A:$B,2,FALSE)</f>
        <v>Pendal Group Ltd</v>
      </c>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row>
    <row r="326" spans="1:244" s="3" customFormat="1" ht="13" x14ac:dyDescent="0.3">
      <c r="A326" s="118" t="s">
        <v>196</v>
      </c>
      <c r="B326" s="39" t="s">
        <v>197</v>
      </c>
      <c r="C326" s="52" t="s">
        <v>874</v>
      </c>
      <c r="D326" s="50">
        <f>VLOOKUP(B326,'[1]ICR Data'!$A:$E,5,FALSE)</f>
        <v>1.9900000000000001E-2</v>
      </c>
      <c r="E326" s="179">
        <f>IF(VLOOKUP($B326,'[2]AA Comparison'!$C$1:$R$65536,3)="","",VLOOKUP($B326,'[2]AA Comparison'!$C$1:$R$65536,3,FALSE))</f>
        <v>0</v>
      </c>
      <c r="F326" s="179">
        <f>IF(VLOOKUP($B326,'[2]AA Comparison'!$C$1:$R$65536,10)="","",VLOOKUP($B326,'[2]AA Comparison'!$C$1:$R$65536,10,FALSE))</f>
        <v>0.1</v>
      </c>
      <c r="G326" s="179">
        <f>IF(VLOOKUP($B326,'[2]AA Comparison'!$C$1:$R$65536,4)="","",VLOOKUP($B326,'[2]AA Comparison'!$C$1:$R$65536,4,FALSE))</f>
        <v>0</v>
      </c>
      <c r="H326" s="179">
        <f>IF(VLOOKUP($B326,'[2]AA Comparison'!$C$1:$R$65536,11)="","",VLOOKUP($B326,'[2]AA Comparison'!$C$1:$R$65536,11,FALSE))</f>
        <v>0</v>
      </c>
      <c r="I326" s="179">
        <f>IF(VLOOKUP($B326,'[2]AA Comparison'!$C$1:$R$65536,5)="","",VLOOKUP($B326,'[2]AA Comparison'!$C$1:$R$65536,5,FALSE))</f>
        <v>0</v>
      </c>
      <c r="J326" s="179">
        <f>IF(VLOOKUP($B326,'[2]AA Comparison'!$C$1:$R$65536,12)="","",VLOOKUP($B326,'[2]AA Comparison'!$C$1:$R$65536,12,FALSE))</f>
        <v>0</v>
      </c>
      <c r="K326" s="49">
        <f>IF(VLOOKUP($B326,'[2]AA Comparison'!$C$1:$R$65536,6)="","",VLOOKUP($B326,'[2]AA Comparison'!$C$1:$R$65536,6,FALSE))</f>
        <v>0.75</v>
      </c>
      <c r="L326" s="49">
        <f>IF(VLOOKUP($B326,'[2]AA Comparison'!$C$1:$R$65536,13)="","",VLOOKUP($B326,'[2]AA Comparison'!$C$1:$R$65536,13,FALSE))</f>
        <v>1</v>
      </c>
      <c r="M326" s="49">
        <f>IF(VLOOKUP($B326,'[2]AA Comparison'!$C$1:$R$65536,7)="","",VLOOKUP($B326,'[2]AA Comparison'!$C$1:$R$65536,7,FALSE))</f>
        <v>0</v>
      </c>
      <c r="N326" s="49">
        <f>IF(VLOOKUP($B326,'[2]AA Comparison'!$C$1:$R$65536,14)="","",VLOOKUP($B326,'[2]AA Comparison'!$C$1:$R$65536,14,FALSE))</f>
        <v>0.15</v>
      </c>
      <c r="O326" s="49">
        <f>IF(VLOOKUP($B326,'[2]AA Comparison'!$C$1:$R$65536,8)="","",VLOOKUP($B326,'[2]AA Comparison'!$C$1:$R$65536,8,FALSE))</f>
        <v>0</v>
      </c>
      <c r="P326" s="49">
        <f>IF(VLOOKUP($B326,'[2]AA Comparison'!$C$1:$R$65536,15)="","",VLOOKUP($B326,'[2]AA Comparison'!$C$1:$R$65536,15,FALSE))</f>
        <v>0</v>
      </c>
      <c r="Q326" s="49">
        <f>IF(VLOOKUP($B326,'[2]AA Comparison'!$C$1:$R$65536,9)="","",VLOOKUP($B326,'[2]AA Comparison'!$C$1:$R$65536,9,FALSE))</f>
        <v>0</v>
      </c>
      <c r="R326" s="49">
        <f>IF(VLOOKUP($B326,'[2]AA Comparison'!$C$1:$R$65536,16)="","",VLOOKUP($B326,'[2]AA Comparison'!$C$1:$R$65536,16,FALSE))</f>
        <v>0</v>
      </c>
      <c r="S326" s="13">
        <f>VLOOKUP(B326,'[1]BuySell Data'!$A:$E,5,FALSE)</f>
        <v>4.0000000000000001E-3</v>
      </c>
      <c r="T326" s="30" t="str">
        <f>VLOOKUP(B326,'[1]Investment Managers'!$A:$B,2,FALSE)</f>
        <v>Pengana Capital Group Limited</v>
      </c>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row>
    <row r="327" spans="1:244" s="3" customFormat="1" ht="13" x14ac:dyDescent="0.3">
      <c r="A327" s="118" t="s">
        <v>218</v>
      </c>
      <c r="B327" s="39" t="s">
        <v>219</v>
      </c>
      <c r="C327" s="52" t="s">
        <v>874</v>
      </c>
      <c r="D327" s="50">
        <f>VLOOKUP(B327,'[1]ICR Data'!$A:$E,5,FALSE)</f>
        <v>1.3899999999999999E-2</v>
      </c>
      <c r="E327" s="179">
        <f>IF(VLOOKUP($B327,'[2]AA Comparison'!$C$1:$R$65536,3)="","",VLOOKUP($B327,'[2]AA Comparison'!$C$1:$R$65536,3,FALSE))</f>
        <v>0</v>
      </c>
      <c r="F327" s="179">
        <f>IF(VLOOKUP($B327,'[2]AA Comparison'!$C$1:$R$65536,10)="","",VLOOKUP($B327,'[2]AA Comparison'!$C$1:$R$65536,10,FALSE))</f>
        <v>0.2</v>
      </c>
      <c r="G327" s="179">
        <f>IF(VLOOKUP($B327,'[2]AA Comparison'!$C$1:$R$65536,4)="","",VLOOKUP($B327,'[2]AA Comparison'!$C$1:$R$65536,4,FALSE))</f>
        <v>0</v>
      </c>
      <c r="H327" s="179">
        <f>IF(VLOOKUP($B327,'[2]AA Comparison'!$C$1:$R$65536,11)="","",VLOOKUP($B327,'[2]AA Comparison'!$C$1:$R$65536,11,FALSE))</f>
        <v>0</v>
      </c>
      <c r="I327" s="179">
        <f>IF(VLOOKUP($B327,'[2]AA Comparison'!$C$1:$R$65536,5)="","",VLOOKUP($B327,'[2]AA Comparison'!$C$1:$R$65536,5,FALSE))</f>
        <v>0</v>
      </c>
      <c r="J327" s="179">
        <f>IF(VLOOKUP($B327,'[2]AA Comparison'!$C$1:$R$65536,12)="","",VLOOKUP($B327,'[2]AA Comparison'!$C$1:$R$65536,12,FALSE))</f>
        <v>0</v>
      </c>
      <c r="K327" s="49">
        <f>IF(VLOOKUP($B327,'[2]AA Comparison'!$C$1:$R$65536,6)="","",VLOOKUP($B327,'[2]AA Comparison'!$C$1:$R$65536,6,FALSE))</f>
        <v>0.8</v>
      </c>
      <c r="L327" s="49">
        <f>IF(VLOOKUP($B327,'[2]AA Comparison'!$C$1:$R$65536,13)="","",VLOOKUP($B327,'[2]AA Comparison'!$C$1:$R$65536,13,FALSE))</f>
        <v>1</v>
      </c>
      <c r="M327" s="49">
        <f>IF(VLOOKUP($B327,'[2]AA Comparison'!$C$1:$R$65536,7)="","",VLOOKUP($B327,'[2]AA Comparison'!$C$1:$R$65536,7,FALSE))</f>
        <v>0</v>
      </c>
      <c r="N327" s="49">
        <f>IF(VLOOKUP($B327,'[2]AA Comparison'!$C$1:$R$65536,14)="","",VLOOKUP($B327,'[2]AA Comparison'!$C$1:$R$65536,14,FALSE))</f>
        <v>0</v>
      </c>
      <c r="O327" s="49">
        <f>IF(VLOOKUP($B327,'[2]AA Comparison'!$C$1:$R$65536,8)="","",VLOOKUP($B327,'[2]AA Comparison'!$C$1:$R$65536,8,FALSE))</f>
        <v>0</v>
      </c>
      <c r="P327" s="49">
        <f>IF(VLOOKUP($B327,'[2]AA Comparison'!$C$1:$R$65536,15)="","",VLOOKUP($B327,'[2]AA Comparison'!$C$1:$R$65536,15,FALSE))</f>
        <v>0</v>
      </c>
      <c r="Q327" s="49">
        <f>IF(VLOOKUP($B327,'[2]AA Comparison'!$C$1:$R$65536,9)="","",VLOOKUP($B327,'[2]AA Comparison'!$C$1:$R$65536,9,FALSE))</f>
        <v>0</v>
      </c>
      <c r="R327" s="49">
        <f>IF(VLOOKUP($B327,'[2]AA Comparison'!$C$1:$R$65536,16)="","",VLOOKUP($B327,'[2]AA Comparison'!$C$1:$R$65536,16,FALSE))</f>
        <v>0</v>
      </c>
      <c r="S327" s="13">
        <f>VLOOKUP(B327,'[1]BuySell Data'!$A:$E,5,FALSE)</f>
        <v>0</v>
      </c>
      <c r="T327" s="30" t="str">
        <f>VLOOKUP(B327,'[1]Investment Managers'!$A:$B,2,FALSE)</f>
        <v>Perpetual Investment Management Ltd</v>
      </c>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row>
    <row r="328" spans="1:244" s="3" customFormat="1" ht="13" x14ac:dyDescent="0.3">
      <c r="A328" s="118" t="s">
        <v>1402</v>
      </c>
      <c r="B328" s="39" t="s">
        <v>1392</v>
      </c>
      <c r="C328" s="52" t="s">
        <v>874</v>
      </c>
      <c r="D328" s="50">
        <f>VLOOKUP(B328,'[1]ICR Data'!$A:$E,5,FALSE)</f>
        <v>5.8999999999999999E-3</v>
      </c>
      <c r="E328" s="179">
        <f>IF(VLOOKUP($B328,'[2]AA Comparison'!$C$1:$R$65536,3)="","",VLOOKUP($B328,'[2]AA Comparison'!$C$1:$R$65536,3,FALSE))</f>
        <v>0</v>
      </c>
      <c r="F328" s="179">
        <f>IF(VLOOKUP($B328,'[2]AA Comparison'!$C$1:$R$65536,10)="","",VLOOKUP($B328,'[2]AA Comparison'!$C$1:$R$65536,10,FALSE))</f>
        <v>0.05</v>
      </c>
      <c r="G328" s="179">
        <f>IF(VLOOKUP($B328,'[2]AA Comparison'!$C$1:$R$65536,4)="","",VLOOKUP($B328,'[2]AA Comparison'!$C$1:$R$65536,4,FALSE))</f>
        <v>0</v>
      </c>
      <c r="H328" s="179">
        <f>IF(VLOOKUP($B328,'[2]AA Comparison'!$C$1:$R$65536,11)="","",VLOOKUP($B328,'[2]AA Comparison'!$C$1:$R$65536,11,FALSE))</f>
        <v>0</v>
      </c>
      <c r="I328" s="179">
        <f>IF(VLOOKUP($B328,'[2]AA Comparison'!$C$1:$R$65536,5)="","",VLOOKUP($B328,'[2]AA Comparison'!$C$1:$R$65536,5,FALSE))</f>
        <v>0</v>
      </c>
      <c r="J328" s="179">
        <f>IF(VLOOKUP($B328,'[2]AA Comparison'!$C$1:$R$65536,12)="","",VLOOKUP($B328,'[2]AA Comparison'!$C$1:$R$65536,12,FALSE))</f>
        <v>0</v>
      </c>
      <c r="K328" s="49">
        <f>IF(VLOOKUP($B328,'[2]AA Comparison'!$C$1:$R$65536,6)="","",VLOOKUP($B328,'[2]AA Comparison'!$C$1:$R$65536,6,FALSE))</f>
        <v>0.95</v>
      </c>
      <c r="L328" s="49">
        <f>IF(VLOOKUP($B328,'[2]AA Comparison'!$C$1:$R$65536,13)="","",VLOOKUP($B328,'[2]AA Comparison'!$C$1:$R$65536,13,FALSE))</f>
        <v>1</v>
      </c>
      <c r="M328" s="49">
        <f>IF(VLOOKUP($B328,'[2]AA Comparison'!$C$1:$R$65536,7)="","",VLOOKUP($B328,'[2]AA Comparison'!$C$1:$R$65536,7,FALSE))</f>
        <v>0</v>
      </c>
      <c r="N328" s="49">
        <f>IF(VLOOKUP($B328,'[2]AA Comparison'!$C$1:$R$65536,14)="","",VLOOKUP($B328,'[2]AA Comparison'!$C$1:$R$65536,14,FALSE))</f>
        <v>0</v>
      </c>
      <c r="O328" s="49">
        <f>IF(VLOOKUP($B328,'[2]AA Comparison'!$C$1:$R$65536,8)="","",VLOOKUP($B328,'[2]AA Comparison'!$C$1:$R$65536,8,FALSE))</f>
        <v>0</v>
      </c>
      <c r="P328" s="49">
        <f>IF(VLOOKUP($B328,'[2]AA Comparison'!$C$1:$R$65536,15)="","",VLOOKUP($B328,'[2]AA Comparison'!$C$1:$R$65536,15,FALSE))</f>
        <v>0</v>
      </c>
      <c r="Q328" s="49">
        <f>IF(VLOOKUP($B328,'[2]AA Comparison'!$C$1:$R$65536,9)="","",VLOOKUP($B328,'[2]AA Comparison'!$C$1:$R$65536,9,FALSE))</f>
        <v>0</v>
      </c>
      <c r="R328" s="49">
        <f>IF(VLOOKUP($B328,'[2]AA Comparison'!$C$1:$R$65536,16)="","",VLOOKUP($B328,'[2]AA Comparison'!$C$1:$R$65536,16,FALSE))</f>
        <v>0</v>
      </c>
      <c r="S328" s="13">
        <f>VLOOKUP(B328,'[1]BuySell Data'!$A:$E,5,FALSE)</f>
        <v>1E-3</v>
      </c>
      <c r="T328" s="30" t="str">
        <f>VLOOKUP(B328,'[1]Investment Managers'!$A:$B,2,FALSE)</f>
        <v>First Sentier Investors</v>
      </c>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row>
    <row r="329" spans="1:244" s="3" customFormat="1" ht="13" x14ac:dyDescent="0.3">
      <c r="A329" s="118" t="s">
        <v>359</v>
      </c>
      <c r="B329" s="39" t="s">
        <v>360</v>
      </c>
      <c r="C329" s="52" t="s">
        <v>874</v>
      </c>
      <c r="D329" s="50">
        <f>VLOOKUP(B329,'[1]ICR Data'!$A:$E,5,FALSE)</f>
        <v>1.18E-2</v>
      </c>
      <c r="E329" s="179">
        <f>IF(VLOOKUP($B329,'[2]AA Comparison'!$C$1:$R$65536,3)="","",VLOOKUP($B329,'[2]AA Comparison'!$C$1:$R$65536,3,FALSE))</f>
        <v>0</v>
      </c>
      <c r="F329" s="179">
        <f>IF(VLOOKUP($B329,'[2]AA Comparison'!$C$1:$R$65536,10)="","",VLOOKUP($B329,'[2]AA Comparison'!$C$1:$R$65536,10,FALSE))</f>
        <v>0.5</v>
      </c>
      <c r="G329" s="179">
        <f>IF(VLOOKUP($B329,'[2]AA Comparison'!$C$1:$R$65536,4)="","",VLOOKUP($B329,'[2]AA Comparison'!$C$1:$R$65536,4,FALSE))</f>
        <v>0</v>
      </c>
      <c r="H329" s="179">
        <f>IF(VLOOKUP($B329,'[2]AA Comparison'!$C$1:$R$65536,11)="","",VLOOKUP($B329,'[2]AA Comparison'!$C$1:$R$65536,11,FALSE))</f>
        <v>0</v>
      </c>
      <c r="I329" s="179">
        <f>IF(VLOOKUP($B329,'[2]AA Comparison'!$C$1:$R$65536,5)="","",VLOOKUP($B329,'[2]AA Comparison'!$C$1:$R$65536,5,FALSE))</f>
        <v>0</v>
      </c>
      <c r="J329" s="179">
        <f>IF(VLOOKUP($B329,'[2]AA Comparison'!$C$1:$R$65536,12)="","",VLOOKUP($B329,'[2]AA Comparison'!$C$1:$R$65536,12,FALSE))</f>
        <v>0</v>
      </c>
      <c r="K329" s="49">
        <f>IF(VLOOKUP($B329,'[2]AA Comparison'!$C$1:$R$65536,6)="","",VLOOKUP($B329,'[2]AA Comparison'!$C$1:$R$65536,6,FALSE))</f>
        <v>0.5</v>
      </c>
      <c r="L329" s="49">
        <f>IF(VLOOKUP($B329,'[2]AA Comparison'!$C$1:$R$65536,13)="","",VLOOKUP($B329,'[2]AA Comparison'!$C$1:$R$65536,13,FALSE))</f>
        <v>1</v>
      </c>
      <c r="M329" s="49">
        <f>IF(VLOOKUP($B329,'[2]AA Comparison'!$C$1:$R$65536,7)="","",VLOOKUP($B329,'[2]AA Comparison'!$C$1:$R$65536,7,FALSE))</f>
        <v>0</v>
      </c>
      <c r="N329" s="49">
        <f>IF(VLOOKUP($B329,'[2]AA Comparison'!$C$1:$R$65536,14)="","",VLOOKUP($B329,'[2]AA Comparison'!$C$1:$R$65536,14,FALSE))</f>
        <v>0</v>
      </c>
      <c r="O329" s="49">
        <f>IF(VLOOKUP($B329,'[2]AA Comparison'!$C$1:$R$65536,8)="","",VLOOKUP($B329,'[2]AA Comparison'!$C$1:$R$65536,8,FALSE))</f>
        <v>0</v>
      </c>
      <c r="P329" s="49">
        <f>IF(VLOOKUP($B329,'[2]AA Comparison'!$C$1:$R$65536,15)="","",VLOOKUP($B329,'[2]AA Comparison'!$C$1:$R$65536,15,FALSE))</f>
        <v>0</v>
      </c>
      <c r="Q329" s="49">
        <f>IF(VLOOKUP($B329,'[2]AA Comparison'!$C$1:$R$65536,9)="","",VLOOKUP($B329,'[2]AA Comparison'!$C$1:$R$65536,9,FALSE))</f>
        <v>0</v>
      </c>
      <c r="R329" s="49">
        <f>IF(VLOOKUP($B329,'[2]AA Comparison'!$C$1:$R$65536,16)="","",VLOOKUP($B329,'[2]AA Comparison'!$C$1:$R$65536,16,FALSE))</f>
        <v>0</v>
      </c>
      <c r="S329" s="13">
        <f>VLOOKUP(B329,'[1]BuySell Data'!$A:$E,5,FALSE)</f>
        <v>6.9999999999999993E-3</v>
      </c>
      <c r="T329" s="30" t="str">
        <f>VLOOKUP(B329,'[1]Investment Managers'!$A:$B,2,FALSE)</f>
        <v>SG Hiscock &amp; Company Limited</v>
      </c>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row>
    <row r="330" spans="1:244" s="37" customFormat="1" x14ac:dyDescent="0.25">
      <c r="A330" s="199"/>
      <c r="B330" s="50"/>
      <c r="C330" s="50"/>
      <c r="D330" s="50"/>
      <c r="E330" s="179"/>
      <c r="F330" s="179"/>
      <c r="G330" s="179"/>
      <c r="H330" s="179"/>
      <c r="I330" s="179"/>
      <c r="J330" s="179"/>
      <c r="K330" s="49"/>
      <c r="L330" s="49"/>
      <c r="M330" s="49"/>
      <c r="N330" s="49"/>
      <c r="O330" s="49"/>
      <c r="P330" s="49"/>
      <c r="Q330" s="49"/>
      <c r="R330" s="49"/>
      <c r="S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row>
    <row r="331" spans="1:244" s="3" customFormat="1" ht="13" x14ac:dyDescent="0.3">
      <c r="A331" s="200"/>
      <c r="B331" s="92" t="s">
        <v>830</v>
      </c>
      <c r="C331" s="92"/>
      <c r="D331" s="18">
        <f>MIN(D311:D329)</f>
        <v>5.8999999999999999E-3</v>
      </c>
      <c r="E331" s="183" t="e">
        <f>MIN(E311:E329)</f>
        <v>#N/A</v>
      </c>
      <c r="F331" s="183"/>
      <c r="G331" s="183" t="e">
        <f>MIN(G311:G329)</f>
        <v>#N/A</v>
      </c>
      <c r="H331" s="183"/>
      <c r="I331" s="183" t="e">
        <f>MIN(I311:I329)</f>
        <v>#N/A</v>
      </c>
      <c r="J331" s="183"/>
      <c r="K331" s="48" t="e">
        <f>MIN(K311:K329)</f>
        <v>#N/A</v>
      </c>
      <c r="L331" s="48"/>
      <c r="M331" s="48" t="e">
        <f>MIN(M311:M329)</f>
        <v>#N/A</v>
      </c>
      <c r="N331" s="48"/>
      <c r="O331" s="48" t="e">
        <f>MIN(O311:O329)</f>
        <v>#N/A</v>
      </c>
      <c r="P331" s="48"/>
      <c r="Q331" s="48" t="e">
        <f>MIN(Q311:Q329)</f>
        <v>#N/A</v>
      </c>
      <c r="R331" s="48"/>
      <c r="S331" s="6">
        <f>MIN(S311:S329)</f>
        <v>0</v>
      </c>
      <c r="T331" s="37"/>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row>
    <row r="332" spans="1:244" s="3" customFormat="1" ht="13" x14ac:dyDescent="0.3">
      <c r="A332" s="200"/>
      <c r="B332" s="92" t="s">
        <v>831</v>
      </c>
      <c r="C332" s="92"/>
      <c r="D332" s="18">
        <f>MAX(D311:D329)</f>
        <v>3.5900000000000001E-2</v>
      </c>
      <c r="E332" s="183"/>
      <c r="F332" s="183" t="e">
        <f>MAX(F311:F329)</f>
        <v>#N/A</v>
      </c>
      <c r="G332" s="183"/>
      <c r="H332" s="183" t="e">
        <f>MAX(H311:H329)</f>
        <v>#N/A</v>
      </c>
      <c r="I332" s="183"/>
      <c r="J332" s="183" t="e">
        <f>MAX(J311:J329)</f>
        <v>#N/A</v>
      </c>
      <c r="K332" s="48"/>
      <c r="L332" s="48" t="e">
        <f>MAX(L311:L329)</f>
        <v>#N/A</v>
      </c>
      <c r="M332" s="48"/>
      <c r="N332" s="48" t="e">
        <f>MAX(N311:N329)</f>
        <v>#N/A</v>
      </c>
      <c r="O332" s="48"/>
      <c r="P332" s="48" t="e">
        <f>MAX(P311:P329)</f>
        <v>#N/A</v>
      </c>
      <c r="Q332" s="48"/>
      <c r="R332" s="48" t="e">
        <f>MAX(R311:R329)</f>
        <v>#N/A</v>
      </c>
      <c r="S332" s="6">
        <f>MAX(S311:S329)</f>
        <v>6.9999999999999993E-3</v>
      </c>
      <c r="T332" s="37"/>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row>
    <row r="333" spans="1:244" s="3" customFormat="1" ht="13" x14ac:dyDescent="0.3">
      <c r="A333" s="181" t="s">
        <v>215</v>
      </c>
      <c r="B333" s="50"/>
      <c r="C333" s="50"/>
      <c r="D333" s="50"/>
      <c r="E333" s="179"/>
      <c r="F333" s="179"/>
      <c r="G333" s="179"/>
      <c r="H333" s="179"/>
      <c r="I333" s="179"/>
      <c r="J333" s="179"/>
      <c r="K333" s="49"/>
      <c r="L333" s="49"/>
      <c r="M333" s="49"/>
      <c r="N333" s="49"/>
      <c r="O333" s="49"/>
      <c r="P333" s="49"/>
      <c r="Q333" s="49"/>
      <c r="R333" s="49"/>
      <c r="S333" s="13"/>
      <c r="T333" s="37"/>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row>
    <row r="334" spans="1:244" s="3" customFormat="1" ht="13" x14ac:dyDescent="0.3">
      <c r="A334" s="38" t="s">
        <v>1185</v>
      </c>
      <c r="B334" s="19" t="s">
        <v>1184</v>
      </c>
      <c r="C334" s="52" t="s">
        <v>874</v>
      </c>
      <c r="D334" s="50">
        <f>VLOOKUP(B334,'[1]ICR Data'!$A:$E,5,FALSE)</f>
        <v>6.9999999999999993E-3</v>
      </c>
      <c r="E334" s="179">
        <f>IF(VLOOKUP($B334,'[2]AA Comparison'!$C$1:$R$65536,3)="","",VLOOKUP($B334,'[2]AA Comparison'!$C$1:$R$65536,3,FALSE))</f>
        <v>0</v>
      </c>
      <c r="F334" s="179">
        <f>IF(VLOOKUP($B334,'[2]AA Comparison'!$C$1:$R$65536,10)="","",VLOOKUP($B334,'[2]AA Comparison'!$C$1:$R$65536,10,FALSE))</f>
        <v>0.05</v>
      </c>
      <c r="G334" s="179">
        <f>IF(VLOOKUP($B334,'[2]AA Comparison'!$C$1:$R$65536,4)="","",VLOOKUP($B334,'[2]AA Comparison'!$C$1:$R$65536,4,FALSE))</f>
        <v>0</v>
      </c>
      <c r="H334" s="179">
        <f>IF(VLOOKUP($B334,'[2]AA Comparison'!$C$1:$R$65536,11)="","",VLOOKUP($B334,'[2]AA Comparison'!$C$1:$R$65536,11,FALSE))</f>
        <v>0</v>
      </c>
      <c r="I334" s="179">
        <f>IF(VLOOKUP($B334,'[2]AA Comparison'!$C$1:$R$65536,5)="","",VLOOKUP($B334,'[2]AA Comparison'!$C$1:$R$65536,5,FALSE))</f>
        <v>0</v>
      </c>
      <c r="J334" s="179">
        <f>IF(VLOOKUP($B334,'[2]AA Comparison'!$C$1:$R$65536,12)="","",VLOOKUP($B334,'[2]AA Comparison'!$C$1:$R$65536,12,FALSE))</f>
        <v>0</v>
      </c>
      <c r="K334" s="49">
        <f>IF(VLOOKUP($B334,'[2]AA Comparison'!$C$1:$R$65536,6)="","",VLOOKUP($B334,'[2]AA Comparison'!$C$1:$R$65536,6,FALSE))</f>
        <v>0</v>
      </c>
      <c r="L334" s="49">
        <f>IF(VLOOKUP($B334,'[2]AA Comparison'!$C$1:$R$65536,13)="","",VLOOKUP($B334,'[2]AA Comparison'!$C$1:$R$65536,13,FALSE))</f>
        <v>0</v>
      </c>
      <c r="M334" s="49">
        <f>IF(VLOOKUP($B334,'[2]AA Comparison'!$C$1:$R$65536,7)="","",VLOOKUP($B334,'[2]AA Comparison'!$C$1:$R$65536,7,FALSE))</f>
        <v>0.95</v>
      </c>
      <c r="N334" s="49">
        <f>IF(VLOOKUP($B334,'[2]AA Comparison'!$C$1:$R$65536,14)="","",VLOOKUP($B334,'[2]AA Comparison'!$C$1:$R$65536,14,FALSE))</f>
        <v>1</v>
      </c>
      <c r="O334" s="49">
        <f>IF(VLOOKUP($B334,'[2]AA Comparison'!$C$1:$R$65536,8)="","",VLOOKUP($B334,'[2]AA Comparison'!$C$1:$R$65536,8,FALSE))</f>
        <v>0</v>
      </c>
      <c r="P334" s="49">
        <f>IF(VLOOKUP($B334,'[2]AA Comparison'!$C$1:$R$65536,15)="","",VLOOKUP($B334,'[2]AA Comparison'!$C$1:$R$65536,15,FALSE))</f>
        <v>0</v>
      </c>
      <c r="Q334" s="49">
        <f>IF(VLOOKUP($B334,'[2]AA Comparison'!$C$1:$R$65536,9)="","",VLOOKUP($B334,'[2]AA Comparison'!$C$1:$R$65536,9,FALSE))</f>
        <v>0</v>
      </c>
      <c r="R334" s="49">
        <f>IF(VLOOKUP($B334,'[2]AA Comparison'!$C$1:$R$65536,16)="","",VLOOKUP($B334,'[2]AA Comparison'!$C$1:$R$65536,16,FALSE))</f>
        <v>0</v>
      </c>
      <c r="S334" s="13">
        <f>VLOOKUP(B334,'[1]BuySell Data'!$A:$E,5,FALSE)</f>
        <v>4.0000000000000001E-3</v>
      </c>
      <c r="T334" s="30" t="str">
        <f>VLOOKUP(B334,'[1]Investment Managers'!$A:$B,2,FALSE)</f>
        <v>AllianceBernstein LP.</v>
      </c>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row>
    <row r="335" spans="1:244" s="37" customFormat="1" x14ac:dyDescent="0.25">
      <c r="A335" s="38" t="s">
        <v>1040</v>
      </c>
      <c r="B335" s="19" t="s">
        <v>412</v>
      </c>
      <c r="C335" s="52" t="s">
        <v>874</v>
      </c>
      <c r="D335" s="50">
        <f>VLOOKUP(B335,'[1]ICR Data'!$A:$E,5,FALSE)</f>
        <v>9.7999999999999997E-3</v>
      </c>
      <c r="E335" s="179">
        <f>IF(VLOOKUP($B335,'[2]AA Comparison'!$C$1:$R$65536,3)="","",VLOOKUP($B335,'[2]AA Comparison'!$C$1:$R$65536,3,FALSE))</f>
        <v>0</v>
      </c>
      <c r="F335" s="179">
        <f>IF(VLOOKUP($B335,'[2]AA Comparison'!$C$1:$R$65536,10)="","",VLOOKUP($B335,'[2]AA Comparison'!$C$1:$R$65536,10,FALSE))</f>
        <v>0.2</v>
      </c>
      <c r="G335" s="179">
        <f>IF(VLOOKUP($B335,'[2]AA Comparison'!$C$1:$R$65536,4)="","",VLOOKUP($B335,'[2]AA Comparison'!$C$1:$R$65536,4,FALSE))</f>
        <v>0</v>
      </c>
      <c r="H335" s="179">
        <f>IF(VLOOKUP($B335,'[2]AA Comparison'!$C$1:$R$65536,11)="","",VLOOKUP($B335,'[2]AA Comparison'!$C$1:$R$65536,11,FALSE))</f>
        <v>0</v>
      </c>
      <c r="I335" s="179">
        <f>IF(VLOOKUP($B335,'[2]AA Comparison'!$C$1:$R$65536,5)="","",VLOOKUP($B335,'[2]AA Comparison'!$C$1:$R$65536,5,FALSE))</f>
        <v>0</v>
      </c>
      <c r="J335" s="179">
        <f>IF(VLOOKUP($B335,'[2]AA Comparison'!$C$1:$R$65536,12)="","",VLOOKUP($B335,'[2]AA Comparison'!$C$1:$R$65536,12,FALSE))</f>
        <v>0</v>
      </c>
      <c r="K335" s="49">
        <f>IF(VLOOKUP($B335,'[2]AA Comparison'!$C$1:$R$65536,6)="","",VLOOKUP($B335,'[2]AA Comparison'!$C$1:$R$65536,6,FALSE))</f>
        <v>0</v>
      </c>
      <c r="L335" s="49">
        <f>IF(VLOOKUP($B335,'[2]AA Comparison'!$C$1:$R$65536,13)="","",VLOOKUP($B335,'[2]AA Comparison'!$C$1:$R$65536,13,FALSE))</f>
        <v>0</v>
      </c>
      <c r="M335" s="49">
        <f>IF(VLOOKUP($B335,'[2]AA Comparison'!$C$1:$R$65536,7)="","",VLOOKUP($B335,'[2]AA Comparison'!$C$1:$R$65536,7,FALSE))</f>
        <v>0.8</v>
      </c>
      <c r="N335" s="49">
        <f>IF(VLOOKUP($B335,'[2]AA Comparison'!$C$1:$R$65536,14)="","",VLOOKUP($B335,'[2]AA Comparison'!$C$1:$R$65536,14,FALSE))</f>
        <v>1</v>
      </c>
      <c r="O335" s="49">
        <f>IF(VLOOKUP($B335,'[2]AA Comparison'!$C$1:$R$65536,8)="","",VLOOKUP($B335,'[2]AA Comparison'!$C$1:$R$65536,8,FALSE))</f>
        <v>0</v>
      </c>
      <c r="P335" s="49">
        <f>IF(VLOOKUP($B335,'[2]AA Comparison'!$C$1:$R$65536,15)="","",VLOOKUP($B335,'[2]AA Comparison'!$C$1:$R$65536,15,FALSE))</f>
        <v>0</v>
      </c>
      <c r="Q335" s="49">
        <f>IF(VLOOKUP($B335,'[2]AA Comparison'!$C$1:$R$65536,9)="","",VLOOKUP($B335,'[2]AA Comparison'!$C$1:$R$65536,9,FALSE))</f>
        <v>0</v>
      </c>
      <c r="R335" s="49">
        <f>IF(VLOOKUP($B335,'[2]AA Comparison'!$C$1:$R$65536,16)="","",VLOOKUP($B335,'[2]AA Comparison'!$C$1:$R$65536,16,FALSE))</f>
        <v>0</v>
      </c>
      <c r="S335" s="13">
        <f>VLOOKUP(B335,'[1]BuySell Data'!$A:$E,5,FALSE)</f>
        <v>3.0000000000000001E-3</v>
      </c>
      <c r="T335" s="30" t="str">
        <f>VLOOKUP(B335,'[1]Investment Managers'!$A:$B,2,FALSE)</f>
        <v>abrdn Inc.</v>
      </c>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row>
    <row r="336" spans="1:244" s="37" customFormat="1" x14ac:dyDescent="0.25">
      <c r="A336" s="38" t="s">
        <v>895</v>
      </c>
      <c r="B336" s="19" t="s">
        <v>894</v>
      </c>
      <c r="C336" s="52" t="s">
        <v>874</v>
      </c>
      <c r="D336" s="50">
        <f>VLOOKUP(B336,'[1]ICR Data'!$A:$E,5,FALSE)</f>
        <v>1.2E-2</v>
      </c>
      <c r="E336" s="179">
        <f>IF(VLOOKUP($B336,'[2]AA Comparison'!$C$1:$R$65536,3)="","",VLOOKUP($B336,'[2]AA Comparison'!$C$1:$R$65536,3,FALSE))</f>
        <v>0</v>
      </c>
      <c r="F336" s="179">
        <f>IF(VLOOKUP($B336,'[2]AA Comparison'!$C$1:$R$65536,10)="","",VLOOKUP($B336,'[2]AA Comparison'!$C$1:$R$65536,10,FALSE))</f>
        <v>0.5</v>
      </c>
      <c r="G336" s="179">
        <f>IF(VLOOKUP($B336,'[2]AA Comparison'!$C$1:$R$65536,4)="","",VLOOKUP($B336,'[2]AA Comparison'!$C$1:$R$65536,4,FALSE))</f>
        <v>0</v>
      </c>
      <c r="H336" s="179">
        <f>IF(VLOOKUP($B336,'[2]AA Comparison'!$C$1:$R$65536,11)="","",VLOOKUP($B336,'[2]AA Comparison'!$C$1:$R$65536,11,FALSE))</f>
        <v>0</v>
      </c>
      <c r="I336" s="179">
        <f>IF(VLOOKUP($B336,'[2]AA Comparison'!$C$1:$R$65536,5)="","",VLOOKUP($B336,'[2]AA Comparison'!$C$1:$R$65536,5,FALSE))</f>
        <v>0</v>
      </c>
      <c r="J336" s="179">
        <f>IF(VLOOKUP($B336,'[2]AA Comparison'!$C$1:$R$65536,12)="","",VLOOKUP($B336,'[2]AA Comparison'!$C$1:$R$65536,12,FALSE))</f>
        <v>0</v>
      </c>
      <c r="K336" s="49">
        <f>IF(VLOOKUP($B336,'[2]AA Comparison'!$C$1:$R$65536,6)="","",VLOOKUP($B336,'[2]AA Comparison'!$C$1:$R$65536,6,FALSE))</f>
        <v>0</v>
      </c>
      <c r="L336" s="49">
        <f>IF(VLOOKUP($B336,'[2]AA Comparison'!$C$1:$R$65536,13)="","",VLOOKUP($B336,'[2]AA Comparison'!$C$1:$R$65536,13,FALSE))</f>
        <v>0</v>
      </c>
      <c r="M336" s="49">
        <f>IF(VLOOKUP($B336,'[2]AA Comparison'!$C$1:$R$65536,7)="","",VLOOKUP($B336,'[2]AA Comparison'!$C$1:$R$65536,7,FALSE))</f>
        <v>0.5</v>
      </c>
      <c r="N336" s="49">
        <f>IF(VLOOKUP($B336,'[2]AA Comparison'!$C$1:$R$65536,14)="","",VLOOKUP($B336,'[2]AA Comparison'!$C$1:$R$65536,14,FALSE))</f>
        <v>1</v>
      </c>
      <c r="O336" s="49">
        <f>IF(VLOOKUP($B336,'[2]AA Comparison'!$C$1:$R$65536,8)="","",VLOOKUP($B336,'[2]AA Comparison'!$C$1:$R$65536,8,FALSE))</f>
        <v>0</v>
      </c>
      <c r="P336" s="49">
        <f>IF(VLOOKUP($B336,'[2]AA Comparison'!$C$1:$R$65536,15)="","",VLOOKUP($B336,'[2]AA Comparison'!$C$1:$R$65536,15,FALSE))</f>
        <v>0</v>
      </c>
      <c r="Q336" s="49">
        <f>IF(VLOOKUP($B336,'[2]AA Comparison'!$C$1:$R$65536,9)="","",VLOOKUP($B336,'[2]AA Comparison'!$C$1:$R$65536,9,FALSE))</f>
        <v>0</v>
      </c>
      <c r="R336" s="49">
        <f>IF(VLOOKUP($B336,'[2]AA Comparison'!$C$1:$R$65536,16)="","",VLOOKUP($B336,'[2]AA Comparison'!$C$1:$R$65536,16,FALSE))</f>
        <v>0</v>
      </c>
      <c r="S336" s="13">
        <f>VLOOKUP(B336,'[1]BuySell Data'!$A:$E,5,FALSE)</f>
        <v>6.0000000000000001E-3</v>
      </c>
      <c r="T336" s="30" t="str">
        <f>VLOOKUP(B336,'[1]Investment Managers'!$A:$B,2,FALSE)</f>
        <v>Antipodes Partners Limited</v>
      </c>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row>
    <row r="337" spans="1:244" s="37" customFormat="1" x14ac:dyDescent="0.25">
      <c r="A337" s="118" t="s">
        <v>231</v>
      </c>
      <c r="B337" s="50" t="s">
        <v>232</v>
      </c>
      <c r="C337" s="52" t="s">
        <v>874</v>
      </c>
      <c r="D337" s="50">
        <f>VLOOKUP(B337,'[1]ICR Data'!$A:$E,5,FALSE)</f>
        <v>1.2800000000000001E-2</v>
      </c>
      <c r="E337" s="179">
        <f>IF(VLOOKUP($B337,'[2]AA Comparison'!$C$1:$R$65536,3)="","",VLOOKUP($B337,'[2]AA Comparison'!$C$1:$R$65536,3,FALSE))</f>
        <v>0</v>
      </c>
      <c r="F337" s="179">
        <f>IF(VLOOKUP($B337,'[2]AA Comparison'!$C$1:$R$65536,10)="","",VLOOKUP($B337,'[2]AA Comparison'!$C$1:$R$65536,10,FALSE))</f>
        <v>0.05</v>
      </c>
      <c r="G337" s="179">
        <f>IF(VLOOKUP($B337,'[2]AA Comparison'!$C$1:$R$65536,4)="","",VLOOKUP($B337,'[2]AA Comparison'!$C$1:$R$65536,4,FALSE))</f>
        <v>0</v>
      </c>
      <c r="H337" s="179">
        <f>IF(VLOOKUP($B337,'[2]AA Comparison'!$C$1:$R$65536,11)="","",VLOOKUP($B337,'[2]AA Comparison'!$C$1:$R$65536,11,FALSE))</f>
        <v>0</v>
      </c>
      <c r="I337" s="179">
        <f>IF(VLOOKUP($B337,'[2]AA Comparison'!$C$1:$R$65536,5)="","",VLOOKUP($B337,'[2]AA Comparison'!$C$1:$R$65536,5,FALSE))</f>
        <v>0</v>
      </c>
      <c r="J337" s="179">
        <f>IF(VLOOKUP($B337,'[2]AA Comparison'!$C$1:$R$65536,12)="","",VLOOKUP($B337,'[2]AA Comparison'!$C$1:$R$65536,12,FALSE))</f>
        <v>0</v>
      </c>
      <c r="K337" s="49">
        <f>IF(VLOOKUP($B337,'[2]AA Comparison'!$C$1:$R$65536,6)="","",VLOOKUP($B337,'[2]AA Comparison'!$C$1:$R$65536,6,FALSE))</f>
        <v>0</v>
      </c>
      <c r="L337" s="49">
        <f>IF(VLOOKUP($B337,'[2]AA Comparison'!$C$1:$R$65536,13)="","",VLOOKUP($B337,'[2]AA Comparison'!$C$1:$R$65536,13,FALSE))</f>
        <v>0</v>
      </c>
      <c r="M337" s="49">
        <f>IF(VLOOKUP($B337,'[2]AA Comparison'!$C$1:$R$65536,7)="","",VLOOKUP($B337,'[2]AA Comparison'!$C$1:$R$65536,7,FALSE))</f>
        <v>0.95</v>
      </c>
      <c r="N337" s="49">
        <f>IF(VLOOKUP($B337,'[2]AA Comparison'!$C$1:$R$65536,14)="","",VLOOKUP($B337,'[2]AA Comparison'!$C$1:$R$65536,14,FALSE))</f>
        <v>1</v>
      </c>
      <c r="O337" s="49">
        <f>IF(VLOOKUP($B337,'[2]AA Comparison'!$C$1:$R$65536,8)="","",VLOOKUP($B337,'[2]AA Comparison'!$C$1:$R$65536,8,FALSE))</f>
        <v>0</v>
      </c>
      <c r="P337" s="49">
        <f>IF(VLOOKUP($B337,'[2]AA Comparison'!$C$1:$R$65536,15)="","",VLOOKUP($B337,'[2]AA Comparison'!$C$1:$R$65536,15,FALSE))</f>
        <v>0</v>
      </c>
      <c r="Q337" s="49">
        <f>IF(VLOOKUP($B337,'[2]AA Comparison'!$C$1:$R$65536,9)="","",VLOOKUP($B337,'[2]AA Comparison'!$C$1:$R$65536,9,FALSE))</f>
        <v>0</v>
      </c>
      <c r="R337" s="49">
        <f>IF(VLOOKUP($B337,'[2]AA Comparison'!$C$1:$R$65536,16)="","",VLOOKUP($B337,'[2]AA Comparison'!$C$1:$R$65536,16,FALSE))</f>
        <v>0</v>
      </c>
      <c r="S337" s="13">
        <f>VLOOKUP(B337,'[1]BuySell Data'!$A:$E,5,FALSE)</f>
        <v>3.3E-3</v>
      </c>
      <c r="T337" s="30" t="str">
        <f>VLOOKUP(B337,'[1]Investment Managers'!$A:$B,2,FALSE)</f>
        <v>Arrowstreet Capital, L.P.</v>
      </c>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row>
    <row r="338" spans="1:244" s="37" customFormat="1" x14ac:dyDescent="0.25">
      <c r="A338" s="118" t="s">
        <v>1117</v>
      </c>
      <c r="B338" s="178" t="s">
        <v>87</v>
      </c>
      <c r="C338" s="52" t="s">
        <v>874</v>
      </c>
      <c r="D338" s="50">
        <f>VLOOKUP(B338,'[1]ICR Data'!$A:$E,5,FALSE)</f>
        <v>4.5000000000000005E-3</v>
      </c>
      <c r="E338" s="179">
        <f>IF(VLOOKUP($B338,'[2]AA Comparison'!$C$1:$R$65536,3)="","",VLOOKUP($B338,'[2]AA Comparison'!$C$1:$R$65536,3,FALSE))</f>
        <v>0</v>
      </c>
      <c r="F338" s="179">
        <f>IF(VLOOKUP($B338,'[2]AA Comparison'!$C$1:$R$65536,10)="","",VLOOKUP($B338,'[2]AA Comparison'!$C$1:$R$65536,10,FALSE))</f>
        <v>0.03</v>
      </c>
      <c r="G338" s="179">
        <f>IF(VLOOKUP($B338,'[2]AA Comparison'!$C$1:$R$65536,4)="","",VLOOKUP($B338,'[2]AA Comparison'!$C$1:$R$65536,4,FALSE))</f>
        <v>0</v>
      </c>
      <c r="H338" s="179">
        <f>IF(VLOOKUP($B338,'[2]AA Comparison'!$C$1:$R$65536,11)="","",VLOOKUP($B338,'[2]AA Comparison'!$C$1:$R$65536,11,FALSE))</f>
        <v>0</v>
      </c>
      <c r="I338" s="179">
        <f>IF(VLOOKUP($B338,'[2]AA Comparison'!$C$1:$R$65536,5)="","",VLOOKUP($B338,'[2]AA Comparison'!$C$1:$R$65536,5,FALSE))</f>
        <v>0</v>
      </c>
      <c r="J338" s="179">
        <f>IF(VLOOKUP($B338,'[2]AA Comparison'!$C$1:$R$65536,12)="","",VLOOKUP($B338,'[2]AA Comparison'!$C$1:$R$65536,12,FALSE))</f>
        <v>0</v>
      </c>
      <c r="K338" s="49">
        <f>IF(VLOOKUP($B338,'[2]AA Comparison'!$C$1:$R$65536,6)="","",VLOOKUP($B338,'[2]AA Comparison'!$C$1:$R$65536,6,FALSE))</f>
        <v>0</v>
      </c>
      <c r="L338" s="49">
        <f>IF(VLOOKUP($B338,'[2]AA Comparison'!$C$1:$R$65536,13)="","",VLOOKUP($B338,'[2]AA Comparison'!$C$1:$R$65536,13,FALSE))</f>
        <v>0</v>
      </c>
      <c r="M338" s="49">
        <f>IF(VLOOKUP($B338,'[2]AA Comparison'!$C$1:$R$65536,7)="","",VLOOKUP($B338,'[2]AA Comparison'!$C$1:$R$65536,7,FALSE))</f>
        <v>0.97</v>
      </c>
      <c r="N338" s="49">
        <f>IF(VLOOKUP($B338,'[2]AA Comparison'!$C$1:$R$65536,14)="","",VLOOKUP($B338,'[2]AA Comparison'!$C$1:$R$65536,14,FALSE))</f>
        <v>1</v>
      </c>
      <c r="O338" s="49">
        <f>IF(VLOOKUP($B338,'[2]AA Comparison'!$C$1:$R$65536,8)="","",VLOOKUP($B338,'[2]AA Comparison'!$C$1:$R$65536,8,FALSE))</f>
        <v>0</v>
      </c>
      <c r="P338" s="49">
        <f>IF(VLOOKUP($B338,'[2]AA Comparison'!$C$1:$R$65536,15)="","",VLOOKUP($B338,'[2]AA Comparison'!$C$1:$R$65536,15,FALSE))</f>
        <v>0</v>
      </c>
      <c r="Q338" s="49">
        <f>IF(VLOOKUP($B338,'[2]AA Comparison'!$C$1:$R$65536,9)="","",VLOOKUP($B338,'[2]AA Comparison'!$C$1:$R$65536,9,FALSE))</f>
        <v>0</v>
      </c>
      <c r="R338" s="49">
        <f>IF(VLOOKUP($B338,'[2]AA Comparison'!$C$1:$R$65536,16)="","",VLOOKUP($B338,'[2]AA Comparison'!$C$1:$R$65536,16,FALSE))</f>
        <v>0</v>
      </c>
      <c r="S338" s="13">
        <f>VLOOKUP(B338,'[1]BuySell Data'!$A:$E,5,FALSE)</f>
        <v>3.0000000000000001E-3</v>
      </c>
      <c r="T338" s="30" t="str">
        <f>VLOOKUP(B338,'[1]Investment Managers'!$A:$B,2,FALSE)</f>
        <v>BlackRock Asset Management Australia Ltd</v>
      </c>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row>
    <row r="339" spans="1:244" s="37" customFormat="1" x14ac:dyDescent="0.25">
      <c r="A339" s="118" t="s">
        <v>1299</v>
      </c>
      <c r="B339" s="61" t="s">
        <v>8</v>
      </c>
      <c r="C339" s="52" t="s">
        <v>874</v>
      </c>
      <c r="D339" s="50">
        <f>VLOOKUP(B339,'[1]ICR Data'!$A:$E,5,FALSE)</f>
        <v>9.8999999999999991E-3</v>
      </c>
      <c r="E339" s="179">
        <f>IF(VLOOKUP($B339,'[2]AA Comparison'!$C$1:$R$65536,3)="","",VLOOKUP($B339,'[2]AA Comparison'!$C$1:$R$65536,3,FALSE))</f>
        <v>0</v>
      </c>
      <c r="F339" s="179">
        <f>IF(VLOOKUP($B339,'[2]AA Comparison'!$C$1:$R$65536,10)="","",VLOOKUP($B339,'[2]AA Comparison'!$C$1:$R$65536,10,FALSE))</f>
        <v>0.1</v>
      </c>
      <c r="G339" s="179">
        <f>IF(VLOOKUP($B339,'[2]AA Comparison'!$C$1:$R$65536,4)="","",VLOOKUP($B339,'[2]AA Comparison'!$C$1:$R$65536,4,FALSE))</f>
        <v>0</v>
      </c>
      <c r="H339" s="179">
        <f>IF(VLOOKUP($B339,'[2]AA Comparison'!$C$1:$R$65536,11)="","",VLOOKUP($B339,'[2]AA Comparison'!$C$1:$R$65536,11,FALSE))</f>
        <v>0</v>
      </c>
      <c r="I339" s="179">
        <f>IF(VLOOKUP($B339,'[2]AA Comparison'!$C$1:$R$65536,5)="","",VLOOKUP($B339,'[2]AA Comparison'!$C$1:$R$65536,5,FALSE))</f>
        <v>0</v>
      </c>
      <c r="J339" s="179">
        <f>IF(VLOOKUP($B339,'[2]AA Comparison'!$C$1:$R$65536,12)="","",VLOOKUP($B339,'[2]AA Comparison'!$C$1:$R$65536,12,FALSE))</f>
        <v>0</v>
      </c>
      <c r="K339" s="49">
        <f>IF(VLOOKUP($B339,'[2]AA Comparison'!$C$1:$R$65536,6)="","",VLOOKUP($B339,'[2]AA Comparison'!$C$1:$R$65536,6,FALSE))</f>
        <v>0</v>
      </c>
      <c r="L339" s="49">
        <f>IF(VLOOKUP($B339,'[2]AA Comparison'!$C$1:$R$65536,13)="","",VLOOKUP($B339,'[2]AA Comparison'!$C$1:$R$65536,13,FALSE))</f>
        <v>0</v>
      </c>
      <c r="M339" s="49">
        <f>IF(VLOOKUP($B339,'[2]AA Comparison'!$C$1:$R$65536,7)="","",VLOOKUP($B339,'[2]AA Comparison'!$C$1:$R$65536,7,FALSE))</f>
        <v>0.9</v>
      </c>
      <c r="N339" s="49">
        <f>IF(VLOOKUP($B339,'[2]AA Comparison'!$C$1:$R$65536,14)="","",VLOOKUP($B339,'[2]AA Comparison'!$C$1:$R$65536,14,FALSE))</f>
        <v>1</v>
      </c>
      <c r="O339" s="49">
        <f>IF(VLOOKUP($B339,'[2]AA Comparison'!$C$1:$R$65536,8)="","",VLOOKUP($B339,'[2]AA Comparison'!$C$1:$R$65536,8,FALSE))</f>
        <v>0</v>
      </c>
      <c r="P339" s="49">
        <f>IF(VLOOKUP($B339,'[2]AA Comparison'!$C$1:$R$65536,15)="","",VLOOKUP($B339,'[2]AA Comparison'!$C$1:$R$65536,15,FALSE))</f>
        <v>0</v>
      </c>
      <c r="Q339" s="49">
        <f>IF(VLOOKUP($B339,'[2]AA Comparison'!$C$1:$R$65536,9)="","",VLOOKUP($B339,'[2]AA Comparison'!$C$1:$R$65536,9,FALSE))</f>
        <v>0</v>
      </c>
      <c r="R339" s="49">
        <f>IF(VLOOKUP($B339,'[2]AA Comparison'!$C$1:$R$65536,16)="","",VLOOKUP($B339,'[2]AA Comparison'!$C$1:$R$65536,16,FALSE))</f>
        <v>0</v>
      </c>
      <c r="S339" s="13">
        <f>VLOOKUP(B339,'[1]BuySell Data'!$A:$E,5,FALSE)</f>
        <v>3.0000000000000001E-3</v>
      </c>
      <c r="T339" s="30" t="str">
        <f>VLOOKUP(B339,'[1]Investment Managers'!$A:$B,2,FALSE)</f>
        <v>C WorldWide Asset Management Fondsmæglerselskab</v>
      </c>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row>
    <row r="340" spans="1:244" x14ac:dyDescent="0.25">
      <c r="A340" s="118" t="s">
        <v>1109</v>
      </c>
      <c r="B340" s="61" t="s">
        <v>1108</v>
      </c>
      <c r="C340" s="52" t="s">
        <v>874</v>
      </c>
      <c r="D340" s="50">
        <f>VLOOKUP(B340,'[1]ICR Data'!$A:$E,5,FALSE)</f>
        <v>7.4999999999999997E-3</v>
      </c>
      <c r="E340" s="179">
        <f>IF(VLOOKUP($B340,'[2]AA Comparison'!$C$1:$R$65536,3)="","",VLOOKUP($B340,'[2]AA Comparison'!$C$1:$R$65536,3,FALSE))</f>
        <v>0</v>
      </c>
      <c r="F340" s="179">
        <f>IF(VLOOKUP($B340,'[2]AA Comparison'!$C$1:$R$65536,10)="","",VLOOKUP($B340,'[2]AA Comparison'!$C$1:$R$65536,10,FALSE))</f>
        <v>0</v>
      </c>
      <c r="G340" s="179">
        <f>IF(VLOOKUP($B340,'[2]AA Comparison'!$C$1:$R$65536,4)="","",VLOOKUP($B340,'[2]AA Comparison'!$C$1:$R$65536,4,FALSE))</f>
        <v>0</v>
      </c>
      <c r="H340" s="179">
        <f>IF(VLOOKUP($B340,'[2]AA Comparison'!$C$1:$R$65536,11)="","",VLOOKUP($B340,'[2]AA Comparison'!$C$1:$R$65536,11,FALSE))</f>
        <v>0</v>
      </c>
      <c r="I340" s="179">
        <f>IF(VLOOKUP($B340,'[2]AA Comparison'!$C$1:$R$65536,5)="","",VLOOKUP($B340,'[2]AA Comparison'!$C$1:$R$65536,5,FALSE))</f>
        <v>0</v>
      </c>
      <c r="J340" s="179">
        <f>IF(VLOOKUP($B340,'[2]AA Comparison'!$C$1:$R$65536,12)="","",VLOOKUP($B340,'[2]AA Comparison'!$C$1:$R$65536,12,FALSE))</f>
        <v>0</v>
      </c>
      <c r="K340" s="49">
        <f>IF(VLOOKUP($B340,'[2]AA Comparison'!$C$1:$R$65536,6)="","",VLOOKUP($B340,'[2]AA Comparison'!$C$1:$R$65536,6,FALSE))</f>
        <v>0</v>
      </c>
      <c r="L340" s="49">
        <f>IF(VLOOKUP($B340,'[2]AA Comparison'!$C$1:$R$65536,13)="","",VLOOKUP($B340,'[2]AA Comparison'!$C$1:$R$65536,13,FALSE))</f>
        <v>0</v>
      </c>
      <c r="M340" s="49">
        <f>IF(VLOOKUP($B340,'[2]AA Comparison'!$C$1:$R$65536,7)="","",VLOOKUP($B340,'[2]AA Comparison'!$C$1:$R$65536,7,FALSE))</f>
        <v>0</v>
      </c>
      <c r="N340" s="49">
        <f>IF(VLOOKUP($B340,'[2]AA Comparison'!$C$1:$R$65536,14)="","",VLOOKUP($B340,'[2]AA Comparison'!$C$1:$R$65536,14,FALSE))</f>
        <v>1</v>
      </c>
      <c r="O340" s="49">
        <f>IF(VLOOKUP($B340,'[2]AA Comparison'!$C$1:$R$65536,8)="","",VLOOKUP($B340,'[2]AA Comparison'!$C$1:$R$65536,8,FALSE))</f>
        <v>0</v>
      </c>
      <c r="P340" s="49">
        <f>IF(VLOOKUP($B340,'[2]AA Comparison'!$C$1:$R$65536,15)="","",VLOOKUP($B340,'[2]AA Comparison'!$C$1:$R$65536,15,FALSE))</f>
        <v>0</v>
      </c>
      <c r="Q340" s="49">
        <f>IF(VLOOKUP($B340,'[2]AA Comparison'!$C$1:$R$65536,9)="","",VLOOKUP($B340,'[2]AA Comparison'!$C$1:$R$65536,9,FALSE))</f>
        <v>0</v>
      </c>
      <c r="R340" s="49">
        <f>IF(VLOOKUP($B340,'[2]AA Comparison'!$C$1:$R$65536,16)="","",VLOOKUP($B340,'[2]AA Comparison'!$C$1:$R$65536,16,FALSE))</f>
        <v>0</v>
      </c>
      <c r="S340" s="13">
        <f>VLOOKUP(B340,'[1]BuySell Data'!$A:$E,5,FALSE)</f>
        <v>0</v>
      </c>
      <c r="T340" s="30" t="str">
        <f>VLOOKUP(B340,'[1]Investment Managers'!$A:$B,2,FALSE)</f>
        <v>Capital Group</v>
      </c>
      <c r="U340" s="39"/>
    </row>
    <row r="341" spans="1:244" x14ac:dyDescent="0.25">
      <c r="A341" s="118" t="s">
        <v>970</v>
      </c>
      <c r="B341" s="61" t="s">
        <v>969</v>
      </c>
      <c r="C341" s="52" t="s">
        <v>874</v>
      </c>
      <c r="D341" s="50">
        <f>VLOOKUP(B341,'[1]ICR Data'!$A:$E,5,FALSE)</f>
        <v>1.21E-2</v>
      </c>
      <c r="E341" s="179">
        <f>IF(VLOOKUP($B341,'[2]AA Comparison'!$C$1:$R$65536,3)="","",VLOOKUP($B341,'[2]AA Comparison'!$C$1:$R$65536,3,FALSE))</f>
        <v>0</v>
      </c>
      <c r="F341" s="179">
        <f>IF(VLOOKUP($B341,'[2]AA Comparison'!$C$1:$R$65536,10)="","",VLOOKUP($B341,'[2]AA Comparison'!$C$1:$R$65536,10,FALSE))</f>
        <v>0.5</v>
      </c>
      <c r="G341" s="179">
        <f>IF(VLOOKUP($B341,'[2]AA Comparison'!$C$1:$R$65536,4)="","",VLOOKUP($B341,'[2]AA Comparison'!$C$1:$R$65536,4,FALSE))</f>
        <v>0</v>
      </c>
      <c r="H341" s="179">
        <f>IF(VLOOKUP($B341,'[2]AA Comparison'!$C$1:$R$65536,11)="","",VLOOKUP($B341,'[2]AA Comparison'!$C$1:$R$65536,11,FALSE))</f>
        <v>0</v>
      </c>
      <c r="I341" s="179">
        <f>IF(VLOOKUP($B341,'[2]AA Comparison'!$C$1:$R$65536,5)="","",VLOOKUP($B341,'[2]AA Comparison'!$C$1:$R$65536,5,FALSE))</f>
        <v>0</v>
      </c>
      <c r="J341" s="179">
        <f>IF(VLOOKUP($B341,'[2]AA Comparison'!$C$1:$R$65536,12)="","",VLOOKUP($B341,'[2]AA Comparison'!$C$1:$R$65536,12,FALSE))</f>
        <v>0</v>
      </c>
      <c r="K341" s="49">
        <f>IF(VLOOKUP($B341,'[2]AA Comparison'!$C$1:$R$65536,6)="","",VLOOKUP($B341,'[2]AA Comparison'!$C$1:$R$65536,6,FALSE))</f>
        <v>0</v>
      </c>
      <c r="L341" s="49">
        <f>IF(VLOOKUP($B341,'[2]AA Comparison'!$C$1:$R$65536,13)="","",VLOOKUP($B341,'[2]AA Comparison'!$C$1:$R$65536,13,FALSE))</f>
        <v>0</v>
      </c>
      <c r="M341" s="49">
        <f>IF(VLOOKUP($B341,'[2]AA Comparison'!$C$1:$R$65536,7)="","",VLOOKUP($B341,'[2]AA Comparison'!$C$1:$R$65536,7,FALSE))</f>
        <v>0.5</v>
      </c>
      <c r="N341" s="49">
        <f>IF(VLOOKUP($B341,'[2]AA Comparison'!$C$1:$R$65536,14)="","",VLOOKUP($B341,'[2]AA Comparison'!$C$1:$R$65536,14,FALSE))</f>
        <v>1</v>
      </c>
      <c r="O341" s="49">
        <f>IF(VLOOKUP($B341,'[2]AA Comparison'!$C$1:$R$65536,8)="","",VLOOKUP($B341,'[2]AA Comparison'!$C$1:$R$65536,8,FALSE))</f>
        <v>0</v>
      </c>
      <c r="P341" s="49">
        <f>IF(VLOOKUP($B341,'[2]AA Comparison'!$C$1:$R$65536,15)="","",VLOOKUP($B341,'[2]AA Comparison'!$C$1:$R$65536,15,FALSE))</f>
        <v>0</v>
      </c>
      <c r="Q341" s="49">
        <f>IF(VLOOKUP($B341,'[2]AA Comparison'!$C$1:$R$65536,9)="","",VLOOKUP($B341,'[2]AA Comparison'!$C$1:$R$65536,9,FALSE))</f>
        <v>0</v>
      </c>
      <c r="R341" s="49">
        <f>IF(VLOOKUP($B341,'[2]AA Comparison'!$C$1:$R$65536,16)="","",VLOOKUP($B341,'[2]AA Comparison'!$C$1:$R$65536,16,FALSE))</f>
        <v>0</v>
      </c>
      <c r="S341" s="13">
        <f>VLOOKUP(B341,'[1]BuySell Data'!$A:$E,5,FALSE)</f>
        <v>6.0000000000000001E-3</v>
      </c>
      <c r="T341" s="30" t="str">
        <f>VLOOKUP(B341,'[1]Investment Managers'!$A:$B,2,FALSE)</f>
        <v>Antipodes Partners Limited</v>
      </c>
      <c r="U341" s="39"/>
    </row>
    <row r="342" spans="1:244" s="3" customFormat="1" ht="13" x14ac:dyDescent="0.3">
      <c r="A342" s="180" t="s">
        <v>968</v>
      </c>
      <c r="B342" s="61" t="s">
        <v>871</v>
      </c>
      <c r="C342" s="52" t="s">
        <v>874</v>
      </c>
      <c r="D342" s="50">
        <f>VLOOKUP(B342,'[1]ICR Data'!$A:$E,5,FALSE)</f>
        <v>1.72E-2</v>
      </c>
      <c r="E342" s="179">
        <f>IF(VLOOKUP($B342,'[2]AA Comparison'!$C$1:$R$65536,3)="","",VLOOKUP($B342,'[2]AA Comparison'!$C$1:$R$65536,3,FALSE))</f>
        <v>0</v>
      </c>
      <c r="F342" s="179">
        <f>IF(VLOOKUP($B342,'[2]AA Comparison'!$C$1:$R$65536,10)="","",VLOOKUP($B342,'[2]AA Comparison'!$C$1:$R$65536,10,FALSE))</f>
        <v>0</v>
      </c>
      <c r="G342" s="179">
        <f>IF(VLOOKUP($B342,'[2]AA Comparison'!$C$1:$R$65536,4)="","",VLOOKUP($B342,'[2]AA Comparison'!$C$1:$R$65536,4,FALSE))</f>
        <v>0</v>
      </c>
      <c r="H342" s="179">
        <f>IF(VLOOKUP($B342,'[2]AA Comparison'!$C$1:$R$65536,11)="","",VLOOKUP($B342,'[2]AA Comparison'!$C$1:$R$65536,11,FALSE))</f>
        <v>0</v>
      </c>
      <c r="I342" s="179">
        <f>IF(VLOOKUP($B342,'[2]AA Comparison'!$C$1:$R$65536,5)="","",VLOOKUP($B342,'[2]AA Comparison'!$C$1:$R$65536,5,FALSE))</f>
        <v>0</v>
      </c>
      <c r="J342" s="179">
        <f>IF(VLOOKUP($B342,'[2]AA Comparison'!$C$1:$R$65536,12)="","",VLOOKUP($B342,'[2]AA Comparison'!$C$1:$R$65536,12,FALSE))</f>
        <v>0</v>
      </c>
      <c r="K342" s="49">
        <f>IF(VLOOKUP($B342,'[2]AA Comparison'!$C$1:$R$65536,6)="","",VLOOKUP($B342,'[2]AA Comparison'!$C$1:$R$65536,6,FALSE))</f>
        <v>0</v>
      </c>
      <c r="L342" s="49">
        <f>IF(VLOOKUP($B342,'[2]AA Comparison'!$C$1:$R$65536,13)="","",VLOOKUP($B342,'[2]AA Comparison'!$C$1:$R$65536,13,FALSE))</f>
        <v>0</v>
      </c>
      <c r="M342" s="49">
        <f>IF(VLOOKUP($B342,'[2]AA Comparison'!$C$1:$R$65536,7)="","",VLOOKUP($B342,'[2]AA Comparison'!$C$1:$R$65536,7,FALSE))</f>
        <v>0.95</v>
      </c>
      <c r="N342" s="49">
        <f>IF(VLOOKUP($B342,'[2]AA Comparison'!$C$1:$R$65536,14)="","",VLOOKUP($B342,'[2]AA Comparison'!$C$1:$R$65536,14,FALSE))</f>
        <v>1</v>
      </c>
      <c r="O342" s="49">
        <f>IF(VLOOKUP($B342,'[2]AA Comparison'!$C$1:$R$65536,8)="","",VLOOKUP($B342,'[2]AA Comparison'!$C$1:$R$65536,8,FALSE))</f>
        <v>0</v>
      </c>
      <c r="P342" s="49">
        <f>IF(VLOOKUP($B342,'[2]AA Comparison'!$C$1:$R$65536,15)="","",VLOOKUP($B342,'[2]AA Comparison'!$C$1:$R$65536,15,FALSE))</f>
        <v>0</v>
      </c>
      <c r="Q342" s="49">
        <f>IF(VLOOKUP($B342,'[2]AA Comparison'!$C$1:$R$65536,9)="","",VLOOKUP($B342,'[2]AA Comparison'!$C$1:$R$65536,9,FALSE))</f>
        <v>0</v>
      </c>
      <c r="R342" s="49">
        <f>IF(VLOOKUP($B342,'[2]AA Comparison'!$C$1:$R$65536,16)="","",VLOOKUP($B342,'[2]AA Comparison'!$C$1:$R$65536,16,FALSE))</f>
        <v>0</v>
      </c>
      <c r="S342" s="13">
        <f>VLOOKUP(B342,'[1]BuySell Data'!$A:$E,5,FALSE)</f>
        <v>2E-3</v>
      </c>
      <c r="T342" s="30" t="str">
        <f>VLOOKUP(B342,'[1]Investment Managers'!$A:$B,2,FALSE)</f>
        <v>First Sentier Investors</v>
      </c>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row>
    <row r="343" spans="1:244" s="3" customFormat="1" ht="13" x14ac:dyDescent="0.3">
      <c r="A343" s="190" t="s">
        <v>886</v>
      </c>
      <c r="B343" s="186" t="s">
        <v>843</v>
      </c>
      <c r="C343" s="52" t="s">
        <v>874</v>
      </c>
      <c r="D343" s="50">
        <f>VLOOKUP(B343,'[1]ICR Data'!$A:$E,5,FALSE)</f>
        <v>3.5999999999999999E-3</v>
      </c>
      <c r="E343" s="179">
        <f>IF(VLOOKUP($B343,'[2]AA Comparison'!$C$1:$R$65536,3)="","",VLOOKUP($B343,'[2]AA Comparison'!$C$1:$R$65536,3,FALSE))</f>
        <v>0</v>
      </c>
      <c r="F343" s="179">
        <f>IF(VLOOKUP($B343,'[2]AA Comparison'!$C$1:$R$65536,10)="","",VLOOKUP($B343,'[2]AA Comparison'!$C$1:$R$65536,10,FALSE))</f>
        <v>0.03</v>
      </c>
      <c r="G343" s="179">
        <f>IF(VLOOKUP($B343,'[2]AA Comparison'!$C$1:$R$65536,4)="","",VLOOKUP($B343,'[2]AA Comparison'!$C$1:$R$65536,4,FALSE))</f>
        <v>0</v>
      </c>
      <c r="H343" s="179">
        <f>IF(VLOOKUP($B343,'[2]AA Comparison'!$C$1:$R$65536,11)="","",VLOOKUP($B343,'[2]AA Comparison'!$C$1:$R$65536,11,FALSE))</f>
        <v>0</v>
      </c>
      <c r="I343" s="179">
        <f>IF(VLOOKUP($B343,'[2]AA Comparison'!$C$1:$R$65536,5)="","",VLOOKUP($B343,'[2]AA Comparison'!$C$1:$R$65536,5,FALSE))</f>
        <v>0</v>
      </c>
      <c r="J343" s="179">
        <f>IF(VLOOKUP($B343,'[2]AA Comparison'!$C$1:$R$65536,12)="","",VLOOKUP($B343,'[2]AA Comparison'!$C$1:$R$65536,12,FALSE))</f>
        <v>0</v>
      </c>
      <c r="K343" s="49">
        <f>IF(VLOOKUP($B343,'[2]AA Comparison'!$C$1:$R$65536,6)="","",VLOOKUP($B343,'[2]AA Comparison'!$C$1:$R$65536,6,FALSE))</f>
        <v>0</v>
      </c>
      <c r="L343" s="49">
        <f>IF(VLOOKUP($B343,'[2]AA Comparison'!$C$1:$R$65536,13)="","",VLOOKUP($B343,'[2]AA Comparison'!$C$1:$R$65536,13,FALSE))</f>
        <v>0</v>
      </c>
      <c r="M343" s="49">
        <f>IF(VLOOKUP($B343,'[2]AA Comparison'!$C$1:$R$65536,7)="","",VLOOKUP($B343,'[2]AA Comparison'!$C$1:$R$65536,7,FALSE))</f>
        <v>0.97</v>
      </c>
      <c r="N343" s="49">
        <f>IF(VLOOKUP($B343,'[2]AA Comparison'!$C$1:$R$65536,14)="","",VLOOKUP($B343,'[2]AA Comparison'!$C$1:$R$65536,14,FALSE))</f>
        <v>1</v>
      </c>
      <c r="O343" s="49">
        <f>IF(VLOOKUP($B343,'[2]AA Comparison'!$C$1:$R$65536,8)="","",VLOOKUP($B343,'[2]AA Comparison'!$C$1:$R$65536,8,FALSE))</f>
        <v>0</v>
      </c>
      <c r="P343" s="49">
        <f>IF(VLOOKUP($B343,'[2]AA Comparison'!$C$1:$R$65536,15)="","",VLOOKUP($B343,'[2]AA Comparison'!$C$1:$R$65536,15,FALSE))</f>
        <v>0</v>
      </c>
      <c r="Q343" s="49">
        <f>IF(VLOOKUP($B343,'[2]AA Comparison'!$C$1:$R$65536,9)="","",VLOOKUP($B343,'[2]AA Comparison'!$C$1:$R$65536,9,FALSE))</f>
        <v>0</v>
      </c>
      <c r="R343" s="49">
        <f>IF(VLOOKUP($B343,'[2]AA Comparison'!$C$1:$R$65536,16)="","",VLOOKUP($B343,'[2]AA Comparison'!$C$1:$R$65536,16,FALSE))</f>
        <v>0</v>
      </c>
      <c r="S343" s="13">
        <f>VLOOKUP(B343,'[1]BuySell Data'!$A:$E,5,FALSE)</f>
        <v>2E-3</v>
      </c>
      <c r="T343" s="30" t="str">
        <f>VLOOKUP(B343,'[1]Investment Managers'!$A:$B,2,FALSE)</f>
        <v>DFA Australia Limited</v>
      </c>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row>
    <row r="344" spans="1:244" x14ac:dyDescent="0.25">
      <c r="A344" s="190" t="s">
        <v>887</v>
      </c>
      <c r="B344" s="186" t="s">
        <v>845</v>
      </c>
      <c r="C344" s="52" t="s">
        <v>874</v>
      </c>
      <c r="D344" s="50">
        <f>VLOOKUP(B344,'[1]ICR Data'!$A:$E,5,FALSE)</f>
        <v>2.3999999999999998E-3</v>
      </c>
      <c r="E344" s="179">
        <f>IF(VLOOKUP($B344,'[2]AA Comparison'!$C$1:$R$65536,3)="","",VLOOKUP($B344,'[2]AA Comparison'!$C$1:$R$65536,3,FALSE))</f>
        <v>0</v>
      </c>
      <c r="F344" s="179">
        <f>IF(VLOOKUP($B344,'[2]AA Comparison'!$C$1:$R$65536,10)="","",VLOOKUP($B344,'[2]AA Comparison'!$C$1:$R$65536,10,FALSE))</f>
        <v>0</v>
      </c>
      <c r="G344" s="179">
        <f>IF(VLOOKUP($B344,'[2]AA Comparison'!$C$1:$R$65536,4)="","",VLOOKUP($B344,'[2]AA Comparison'!$C$1:$R$65536,4,FALSE))</f>
        <v>0</v>
      </c>
      <c r="H344" s="179">
        <f>IF(VLOOKUP($B344,'[2]AA Comparison'!$C$1:$R$65536,11)="","",VLOOKUP($B344,'[2]AA Comparison'!$C$1:$R$65536,11,FALSE))</f>
        <v>0</v>
      </c>
      <c r="I344" s="179">
        <f>IF(VLOOKUP($B344,'[2]AA Comparison'!$C$1:$R$65536,5)="","",VLOOKUP($B344,'[2]AA Comparison'!$C$1:$R$65536,5,FALSE))</f>
        <v>0</v>
      </c>
      <c r="J344" s="179">
        <f>IF(VLOOKUP($B344,'[2]AA Comparison'!$C$1:$R$65536,12)="","",VLOOKUP($B344,'[2]AA Comparison'!$C$1:$R$65536,12,FALSE))</f>
        <v>0</v>
      </c>
      <c r="K344" s="49">
        <f>IF(VLOOKUP($B344,'[2]AA Comparison'!$C$1:$R$65536,6)="","",VLOOKUP($B344,'[2]AA Comparison'!$C$1:$R$65536,6,FALSE))</f>
        <v>0</v>
      </c>
      <c r="L344" s="49">
        <f>IF(VLOOKUP($B344,'[2]AA Comparison'!$C$1:$R$65536,13)="","",VLOOKUP($B344,'[2]AA Comparison'!$C$1:$R$65536,13,FALSE))</f>
        <v>0.05</v>
      </c>
      <c r="M344" s="49">
        <f>IF(VLOOKUP($B344,'[2]AA Comparison'!$C$1:$R$65536,7)="","",VLOOKUP($B344,'[2]AA Comparison'!$C$1:$R$65536,7,FALSE))</f>
        <v>0.95</v>
      </c>
      <c r="N344" s="49">
        <f>IF(VLOOKUP($B344,'[2]AA Comparison'!$C$1:$R$65536,14)="","",VLOOKUP($B344,'[2]AA Comparison'!$C$1:$R$65536,14,FALSE))</f>
        <v>1</v>
      </c>
      <c r="O344" s="49">
        <f>IF(VLOOKUP($B344,'[2]AA Comparison'!$C$1:$R$65536,8)="","",VLOOKUP($B344,'[2]AA Comparison'!$C$1:$R$65536,8,FALSE))</f>
        <v>0</v>
      </c>
      <c r="P344" s="49">
        <f>IF(VLOOKUP($B344,'[2]AA Comparison'!$C$1:$R$65536,15)="","",VLOOKUP($B344,'[2]AA Comparison'!$C$1:$R$65536,15,FALSE))</f>
        <v>0</v>
      </c>
      <c r="Q344" s="49">
        <f>IF(VLOOKUP($B344,'[2]AA Comparison'!$C$1:$R$65536,9)="","",VLOOKUP($B344,'[2]AA Comparison'!$C$1:$R$65536,9,FALSE))</f>
        <v>0</v>
      </c>
      <c r="R344" s="49">
        <f>IF(VLOOKUP($B344,'[2]AA Comparison'!$C$1:$R$65536,16)="","",VLOOKUP($B344,'[2]AA Comparison'!$C$1:$R$65536,16,FALSE))</f>
        <v>0</v>
      </c>
      <c r="S344" s="13">
        <f>VLOOKUP(B344,'[1]BuySell Data'!$A:$E,5,FALSE)</f>
        <v>1.6000000000000001E-3</v>
      </c>
      <c r="T344" s="30" t="str">
        <f>VLOOKUP(B344,'[1]Investment Managers'!$A:$B,2,FALSE)</f>
        <v>DFA Australia Limited</v>
      </c>
      <c r="U344" s="39"/>
    </row>
    <row r="345" spans="1:244" x14ac:dyDescent="0.25">
      <c r="A345" s="190" t="s">
        <v>1017</v>
      </c>
      <c r="B345" s="186" t="s">
        <v>1018</v>
      </c>
      <c r="C345" s="52" t="s">
        <v>874</v>
      </c>
      <c r="D345" s="50">
        <f>VLOOKUP(B345,'[1]ICR Data'!$A:$E,5,FALSE)</f>
        <v>3.5999999999999999E-3</v>
      </c>
      <c r="E345" s="179">
        <f>IF(VLOOKUP($B345,'[2]AA Comparison'!$C$1:$R$65536,3)="","",VLOOKUP($B345,'[2]AA Comparison'!$C$1:$R$65536,3,FALSE))</f>
        <v>0</v>
      </c>
      <c r="F345" s="179">
        <f>IF(VLOOKUP($B345,'[2]AA Comparison'!$C$1:$R$65536,10)="","",VLOOKUP($B345,'[2]AA Comparison'!$C$1:$R$65536,10,FALSE))</f>
        <v>0.05</v>
      </c>
      <c r="G345" s="179">
        <f>IF(VLOOKUP($B345,'[2]AA Comparison'!$C$1:$R$65536,4)="","",VLOOKUP($B345,'[2]AA Comparison'!$C$1:$R$65536,4,FALSE))</f>
        <v>0</v>
      </c>
      <c r="H345" s="179">
        <f>IF(VLOOKUP($B345,'[2]AA Comparison'!$C$1:$R$65536,11)="","",VLOOKUP($B345,'[2]AA Comparison'!$C$1:$R$65536,11,FALSE))</f>
        <v>0</v>
      </c>
      <c r="I345" s="179">
        <f>IF(VLOOKUP($B345,'[2]AA Comparison'!$C$1:$R$65536,5)="","",VLOOKUP($B345,'[2]AA Comparison'!$C$1:$R$65536,5,FALSE))</f>
        <v>0</v>
      </c>
      <c r="J345" s="179">
        <f>IF(VLOOKUP($B345,'[2]AA Comparison'!$C$1:$R$65536,12)="","",VLOOKUP($B345,'[2]AA Comparison'!$C$1:$R$65536,12,FALSE))</f>
        <v>0</v>
      </c>
      <c r="K345" s="49">
        <f>IF(VLOOKUP($B345,'[2]AA Comparison'!$C$1:$R$65536,6)="","",VLOOKUP($B345,'[2]AA Comparison'!$C$1:$R$65536,6,FALSE))</f>
        <v>0</v>
      </c>
      <c r="L345" s="49">
        <f>IF(VLOOKUP($B345,'[2]AA Comparison'!$C$1:$R$65536,13)="","",VLOOKUP($B345,'[2]AA Comparison'!$C$1:$R$65536,13,FALSE))</f>
        <v>0</v>
      </c>
      <c r="M345" s="49">
        <f>IF(VLOOKUP($B345,'[2]AA Comparison'!$C$1:$R$65536,7)="","",VLOOKUP($B345,'[2]AA Comparison'!$C$1:$R$65536,7,FALSE))</f>
        <v>0.95</v>
      </c>
      <c r="N345" s="49">
        <f>IF(VLOOKUP($B345,'[2]AA Comparison'!$C$1:$R$65536,14)="","",VLOOKUP($B345,'[2]AA Comparison'!$C$1:$R$65536,14,FALSE))</f>
        <v>1</v>
      </c>
      <c r="O345" s="49">
        <f>IF(VLOOKUP($B345,'[2]AA Comparison'!$C$1:$R$65536,8)="","",VLOOKUP($B345,'[2]AA Comparison'!$C$1:$R$65536,8,FALSE))</f>
        <v>0</v>
      </c>
      <c r="P345" s="49">
        <f>IF(VLOOKUP($B345,'[2]AA Comparison'!$C$1:$R$65536,15)="","",VLOOKUP($B345,'[2]AA Comparison'!$C$1:$R$65536,15,FALSE))</f>
        <v>0</v>
      </c>
      <c r="Q345" s="49">
        <f>IF(VLOOKUP($B345,'[2]AA Comparison'!$C$1:$R$65536,9)="","",VLOOKUP($B345,'[2]AA Comparison'!$C$1:$R$65536,9,FALSE))</f>
        <v>0</v>
      </c>
      <c r="R345" s="49">
        <f>IF(VLOOKUP($B345,'[2]AA Comparison'!$C$1:$R$65536,16)="","",VLOOKUP($B345,'[2]AA Comparison'!$C$1:$R$65536,16,FALSE))</f>
        <v>0</v>
      </c>
      <c r="S345" s="13">
        <f>VLOOKUP(B345,'[1]BuySell Data'!$A:$E,5,FALSE)</f>
        <v>2E-3</v>
      </c>
      <c r="T345" s="30" t="str">
        <f>VLOOKUP(B345,'[1]Investment Managers'!$A:$B,2,FALSE)</f>
        <v>Dimensional Fund Advisors LP</v>
      </c>
      <c r="U345" s="39"/>
    </row>
    <row r="346" spans="1:244" s="37" customFormat="1" x14ac:dyDescent="0.25">
      <c r="A346" s="190" t="s">
        <v>888</v>
      </c>
      <c r="B346" s="186" t="s">
        <v>848</v>
      </c>
      <c r="C346" s="52" t="s">
        <v>874</v>
      </c>
      <c r="D346" s="50">
        <f>VLOOKUP(B346,'[1]ICR Data'!$A:$E,5,FALSE)</f>
        <v>4.5999999999999999E-3</v>
      </c>
      <c r="E346" s="179">
        <f>IF(VLOOKUP($B346,'[2]AA Comparison'!$C$1:$R$65536,3)="","",VLOOKUP($B346,'[2]AA Comparison'!$C$1:$R$65536,3,FALSE))</f>
        <v>0</v>
      </c>
      <c r="F346" s="179">
        <f>IF(VLOOKUP($B346,'[2]AA Comparison'!$C$1:$R$65536,10)="","",VLOOKUP($B346,'[2]AA Comparison'!$C$1:$R$65536,10,FALSE))</f>
        <v>0</v>
      </c>
      <c r="G346" s="179">
        <f>IF(VLOOKUP($B346,'[2]AA Comparison'!$C$1:$R$65536,4)="","",VLOOKUP($B346,'[2]AA Comparison'!$C$1:$R$65536,4,FALSE))</f>
        <v>0</v>
      </c>
      <c r="H346" s="179">
        <f>IF(VLOOKUP($B346,'[2]AA Comparison'!$C$1:$R$65536,11)="","",VLOOKUP($B346,'[2]AA Comparison'!$C$1:$R$65536,11,FALSE))</f>
        <v>0</v>
      </c>
      <c r="I346" s="179">
        <f>IF(VLOOKUP($B346,'[2]AA Comparison'!$C$1:$R$65536,5)="","",VLOOKUP($B346,'[2]AA Comparison'!$C$1:$R$65536,5,FALSE))</f>
        <v>0</v>
      </c>
      <c r="J346" s="179">
        <f>IF(VLOOKUP($B346,'[2]AA Comparison'!$C$1:$R$65536,12)="","",VLOOKUP($B346,'[2]AA Comparison'!$C$1:$R$65536,12,FALSE))</f>
        <v>0</v>
      </c>
      <c r="K346" s="49">
        <f>IF(VLOOKUP($B346,'[2]AA Comparison'!$C$1:$R$65536,6)="","",VLOOKUP($B346,'[2]AA Comparison'!$C$1:$R$65536,6,FALSE))</f>
        <v>0</v>
      </c>
      <c r="L346" s="49">
        <f>IF(VLOOKUP($B346,'[2]AA Comparison'!$C$1:$R$65536,13)="","",VLOOKUP($B346,'[2]AA Comparison'!$C$1:$R$65536,13,FALSE))</f>
        <v>0.05</v>
      </c>
      <c r="M346" s="49">
        <f>IF(VLOOKUP($B346,'[2]AA Comparison'!$C$1:$R$65536,7)="","",VLOOKUP($B346,'[2]AA Comparison'!$C$1:$R$65536,7,FALSE))</f>
        <v>0.95</v>
      </c>
      <c r="N346" s="49">
        <f>IF(VLOOKUP($B346,'[2]AA Comparison'!$C$1:$R$65536,14)="","",VLOOKUP($B346,'[2]AA Comparison'!$C$1:$R$65536,14,FALSE))</f>
        <v>1</v>
      </c>
      <c r="O346" s="49">
        <f>IF(VLOOKUP($B346,'[2]AA Comparison'!$C$1:$R$65536,8)="","",VLOOKUP($B346,'[2]AA Comparison'!$C$1:$R$65536,8,FALSE))</f>
        <v>0</v>
      </c>
      <c r="P346" s="49">
        <f>IF(VLOOKUP($B346,'[2]AA Comparison'!$C$1:$R$65536,15)="","",VLOOKUP($B346,'[2]AA Comparison'!$C$1:$R$65536,15,FALSE))</f>
        <v>0</v>
      </c>
      <c r="Q346" s="49">
        <f>IF(VLOOKUP($B346,'[2]AA Comparison'!$C$1:$R$65536,9)="","",VLOOKUP($B346,'[2]AA Comparison'!$C$1:$R$65536,9,FALSE))</f>
        <v>0</v>
      </c>
      <c r="R346" s="49">
        <f>IF(VLOOKUP($B346,'[2]AA Comparison'!$C$1:$R$65536,16)="","",VLOOKUP($B346,'[2]AA Comparison'!$C$1:$R$65536,16,FALSE))</f>
        <v>0</v>
      </c>
      <c r="S346" s="13">
        <f>VLOOKUP(B346,'[1]BuySell Data'!$A:$E,5,FALSE)</f>
        <v>1.6000000000000001E-3</v>
      </c>
      <c r="T346" s="30" t="str">
        <f>VLOOKUP(B346,'[1]Investment Managers'!$A:$B,2,FALSE)</f>
        <v>DFA Australia Limited</v>
      </c>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row>
    <row r="347" spans="1:244" s="37" customFormat="1" x14ac:dyDescent="0.25">
      <c r="A347" s="118" t="s">
        <v>1121</v>
      </c>
      <c r="B347" s="39" t="s">
        <v>184</v>
      </c>
      <c r="C347" s="52" t="s">
        <v>874</v>
      </c>
      <c r="D347" s="50">
        <f>VLOOKUP(B347,'[1]ICR Data'!$A:$E,5,FALSE)</f>
        <v>1.2500000000000001E-2</v>
      </c>
      <c r="E347" s="179">
        <f>IF(VLOOKUP($B347,'[2]AA Comparison'!$C$1:$R$65536,3)="","",VLOOKUP($B347,'[2]AA Comparison'!$C$1:$R$65536,3,FALSE))</f>
        <v>0</v>
      </c>
      <c r="F347" s="179">
        <f>IF(VLOOKUP($B347,'[2]AA Comparison'!$C$1:$R$65536,10)="","",VLOOKUP($B347,'[2]AA Comparison'!$C$1:$R$65536,10,FALSE))</f>
        <v>0.1</v>
      </c>
      <c r="G347" s="179">
        <f>IF(VLOOKUP($B347,'[2]AA Comparison'!$C$1:$R$65536,4)="","",VLOOKUP($B347,'[2]AA Comparison'!$C$1:$R$65536,4,FALSE))</f>
        <v>0</v>
      </c>
      <c r="H347" s="179">
        <f>IF(VLOOKUP($B347,'[2]AA Comparison'!$C$1:$R$65536,11)="","",VLOOKUP($B347,'[2]AA Comparison'!$C$1:$R$65536,11,FALSE))</f>
        <v>0</v>
      </c>
      <c r="I347" s="179">
        <f>IF(VLOOKUP($B347,'[2]AA Comparison'!$C$1:$R$65536,5)="","",VLOOKUP($B347,'[2]AA Comparison'!$C$1:$R$65536,5,FALSE))</f>
        <v>0</v>
      </c>
      <c r="J347" s="179">
        <f>IF(VLOOKUP($B347,'[2]AA Comparison'!$C$1:$R$65536,12)="","",VLOOKUP($B347,'[2]AA Comparison'!$C$1:$R$65536,12,FALSE))</f>
        <v>0</v>
      </c>
      <c r="K347" s="49">
        <f>IF(VLOOKUP($B347,'[2]AA Comparison'!$C$1:$R$65536,6)="","",VLOOKUP($B347,'[2]AA Comparison'!$C$1:$R$65536,6,FALSE))</f>
        <v>0</v>
      </c>
      <c r="L347" s="49">
        <f>IF(VLOOKUP($B347,'[2]AA Comparison'!$C$1:$R$65536,13)="","",VLOOKUP($B347,'[2]AA Comparison'!$C$1:$R$65536,13,FALSE))</f>
        <v>0</v>
      </c>
      <c r="M347" s="49">
        <f>IF(VLOOKUP($B347,'[2]AA Comparison'!$C$1:$R$65536,7)="","",VLOOKUP($B347,'[2]AA Comparison'!$C$1:$R$65536,7,FALSE))</f>
        <v>0.9</v>
      </c>
      <c r="N347" s="49">
        <f>IF(VLOOKUP($B347,'[2]AA Comparison'!$C$1:$R$65536,14)="","",VLOOKUP($B347,'[2]AA Comparison'!$C$1:$R$65536,14,FALSE))</f>
        <v>1</v>
      </c>
      <c r="O347" s="49">
        <f>IF(VLOOKUP($B347,'[2]AA Comparison'!$C$1:$R$65536,8)="","",VLOOKUP($B347,'[2]AA Comparison'!$C$1:$R$65536,8,FALSE))</f>
        <v>0</v>
      </c>
      <c r="P347" s="49">
        <f>IF(VLOOKUP($B347,'[2]AA Comparison'!$C$1:$R$65536,15)="","",VLOOKUP($B347,'[2]AA Comparison'!$C$1:$R$65536,15,FALSE))</f>
        <v>0</v>
      </c>
      <c r="Q347" s="49">
        <f>IF(VLOOKUP($B347,'[2]AA Comparison'!$C$1:$R$65536,9)="","",VLOOKUP($B347,'[2]AA Comparison'!$C$1:$R$65536,9,FALSE))</f>
        <v>0</v>
      </c>
      <c r="R347" s="49">
        <f>IF(VLOOKUP($B347,'[2]AA Comparison'!$C$1:$R$65536,16)="","",VLOOKUP($B347,'[2]AA Comparison'!$C$1:$R$65536,16,FALSE))</f>
        <v>0</v>
      </c>
      <c r="S347" s="13">
        <f>VLOOKUP(B347,'[1]BuySell Data'!$A:$E,5,FALSE)</f>
        <v>4.0000000000000001E-3</v>
      </c>
      <c r="T347" s="30" t="str">
        <f>VLOOKUP(B347,'[1]Investment Managers'!$A:$B,2,FALSE)</f>
        <v>Epoch Investment Partners Inc</v>
      </c>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row>
    <row r="348" spans="1:244" s="37" customFormat="1" x14ac:dyDescent="0.25">
      <c r="A348" s="180" t="s">
        <v>289</v>
      </c>
      <c r="B348" s="50" t="s">
        <v>290</v>
      </c>
      <c r="C348" s="52" t="s">
        <v>874</v>
      </c>
      <c r="D348" s="50">
        <f>VLOOKUP(B348,'[1]ICR Data'!$A:$E,5,FALSE)</f>
        <v>9.8999999999999991E-3</v>
      </c>
      <c r="E348" s="179">
        <f>IF(VLOOKUP($B348,'[2]AA Comparison'!$C$1:$R$65536,3)="","",VLOOKUP($B348,'[2]AA Comparison'!$C$1:$R$65536,3,FALSE))</f>
        <v>0</v>
      </c>
      <c r="F348" s="179">
        <f>IF(VLOOKUP($B348,'[2]AA Comparison'!$C$1:$R$65536,10)="","",VLOOKUP($B348,'[2]AA Comparison'!$C$1:$R$65536,10,FALSE))</f>
        <v>0.1</v>
      </c>
      <c r="G348" s="179">
        <f>IF(VLOOKUP($B348,'[2]AA Comparison'!$C$1:$R$65536,4)="","",VLOOKUP($B348,'[2]AA Comparison'!$C$1:$R$65536,4,FALSE))</f>
        <v>0</v>
      </c>
      <c r="H348" s="179">
        <f>IF(VLOOKUP($B348,'[2]AA Comparison'!$C$1:$R$65536,11)="","",VLOOKUP($B348,'[2]AA Comparison'!$C$1:$R$65536,11,FALSE))</f>
        <v>0</v>
      </c>
      <c r="I348" s="179">
        <f>IF(VLOOKUP($B348,'[2]AA Comparison'!$C$1:$R$65536,5)="","",VLOOKUP($B348,'[2]AA Comparison'!$C$1:$R$65536,5,FALSE))</f>
        <v>0</v>
      </c>
      <c r="J348" s="179">
        <f>IF(VLOOKUP($B348,'[2]AA Comparison'!$C$1:$R$65536,12)="","",VLOOKUP($B348,'[2]AA Comparison'!$C$1:$R$65536,12,FALSE))</f>
        <v>0</v>
      </c>
      <c r="K348" s="49">
        <f>IF(VLOOKUP($B348,'[2]AA Comparison'!$C$1:$R$65536,6)="","",VLOOKUP($B348,'[2]AA Comparison'!$C$1:$R$65536,6,FALSE))</f>
        <v>0</v>
      </c>
      <c r="L348" s="49">
        <f>IF(VLOOKUP($B348,'[2]AA Comparison'!$C$1:$R$65536,13)="","",VLOOKUP($B348,'[2]AA Comparison'!$C$1:$R$65536,13,FALSE))</f>
        <v>0</v>
      </c>
      <c r="M348" s="49">
        <f>IF(VLOOKUP($B348,'[2]AA Comparison'!$C$1:$R$65536,7)="","",VLOOKUP($B348,'[2]AA Comparison'!$C$1:$R$65536,7,FALSE))</f>
        <v>0.9</v>
      </c>
      <c r="N348" s="49">
        <f>IF(VLOOKUP($B348,'[2]AA Comparison'!$C$1:$R$65536,14)="","",VLOOKUP($B348,'[2]AA Comparison'!$C$1:$R$65536,14,FALSE))</f>
        <v>1</v>
      </c>
      <c r="O348" s="49">
        <f>IF(VLOOKUP($B348,'[2]AA Comparison'!$C$1:$R$65536,8)="","",VLOOKUP($B348,'[2]AA Comparison'!$C$1:$R$65536,8,FALSE))</f>
        <v>0</v>
      </c>
      <c r="P348" s="49">
        <f>IF(VLOOKUP($B348,'[2]AA Comparison'!$C$1:$R$65536,15)="","",VLOOKUP($B348,'[2]AA Comparison'!$C$1:$R$65536,15,FALSE))</f>
        <v>0</v>
      </c>
      <c r="Q348" s="49">
        <f>IF(VLOOKUP($B348,'[2]AA Comparison'!$C$1:$R$65536,9)="","",VLOOKUP($B348,'[2]AA Comparison'!$C$1:$R$65536,9,FALSE))</f>
        <v>0</v>
      </c>
      <c r="R348" s="49">
        <f>IF(VLOOKUP($B348,'[2]AA Comparison'!$C$1:$R$65536,16)="","",VLOOKUP($B348,'[2]AA Comparison'!$C$1:$R$65536,16,FALSE))</f>
        <v>0</v>
      </c>
      <c r="S348" s="13">
        <f>VLOOKUP(B348,'[1]BuySell Data'!$A:$E,5,FALSE)</f>
        <v>4.0000000000000001E-3</v>
      </c>
      <c r="T348" s="30" t="str">
        <f>VLOOKUP(B348,'[1]Investment Managers'!$A:$B,2,FALSE)</f>
        <v>FIL Australia</v>
      </c>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row>
    <row r="349" spans="1:244" s="37" customFormat="1" x14ac:dyDescent="0.25">
      <c r="A349" s="180" t="s">
        <v>1417</v>
      </c>
      <c r="B349" s="50" t="s">
        <v>1416</v>
      </c>
      <c r="C349" s="52" t="s">
        <v>874</v>
      </c>
      <c r="D349" s="50">
        <f>VLOOKUP(B349,'[1]ICR Data'!$A:$E,5,FALSE)</f>
        <v>1.78E-2</v>
      </c>
      <c r="E349" s="179">
        <f>IF(VLOOKUP($B349,'[2]AA Comparison'!$C$1:$R$65536,3)="","",VLOOKUP($B349,'[2]AA Comparison'!$C$1:$R$65536,3,FALSE))</f>
        <v>0</v>
      </c>
      <c r="F349" s="179">
        <f>IF(VLOOKUP($B349,'[2]AA Comparison'!$C$1:$R$65536,10)="","",VLOOKUP($B349,'[2]AA Comparison'!$C$1:$R$65536,10,FALSE))</f>
        <v>0.1</v>
      </c>
      <c r="G349" s="179">
        <f>IF(VLOOKUP($B349,'[2]AA Comparison'!$C$1:$R$65536,4)="","",VLOOKUP($B349,'[2]AA Comparison'!$C$1:$R$65536,4,FALSE))</f>
        <v>0</v>
      </c>
      <c r="H349" s="179">
        <f>IF(VLOOKUP($B349,'[2]AA Comparison'!$C$1:$R$65536,11)="","",VLOOKUP($B349,'[2]AA Comparison'!$C$1:$R$65536,11,FALSE))</f>
        <v>0</v>
      </c>
      <c r="I349" s="179">
        <f>IF(VLOOKUP($B349,'[2]AA Comparison'!$C$1:$R$65536,5)="","",VLOOKUP($B349,'[2]AA Comparison'!$C$1:$R$65536,5,FALSE))</f>
        <v>0</v>
      </c>
      <c r="J349" s="179">
        <f>IF(VLOOKUP($B349,'[2]AA Comparison'!$C$1:$R$65536,12)="","",VLOOKUP($B349,'[2]AA Comparison'!$C$1:$R$65536,12,FALSE))</f>
        <v>0</v>
      </c>
      <c r="K349" s="49">
        <f>IF(VLOOKUP($B349,'[2]AA Comparison'!$C$1:$R$65536,6)="","",VLOOKUP($B349,'[2]AA Comparison'!$C$1:$R$65536,6,FALSE))</f>
        <v>0</v>
      </c>
      <c r="L349" s="49">
        <f>IF(VLOOKUP($B349,'[2]AA Comparison'!$C$1:$R$65536,13)="","",VLOOKUP($B349,'[2]AA Comparison'!$C$1:$R$65536,13,FALSE))</f>
        <v>0</v>
      </c>
      <c r="M349" s="49">
        <f>IF(VLOOKUP($B349,'[2]AA Comparison'!$C$1:$R$65536,7)="","",VLOOKUP($B349,'[2]AA Comparison'!$C$1:$R$65536,7,FALSE))</f>
        <v>0.9</v>
      </c>
      <c r="N349" s="49">
        <f>IF(VLOOKUP($B349,'[2]AA Comparison'!$C$1:$R$65536,14)="","",VLOOKUP($B349,'[2]AA Comparison'!$C$1:$R$65536,14,FALSE))</f>
        <v>1</v>
      </c>
      <c r="O349" s="49">
        <f>IF(VLOOKUP($B349,'[2]AA Comparison'!$C$1:$R$65536,8)="","",VLOOKUP($B349,'[2]AA Comparison'!$C$1:$R$65536,8,FALSE))</f>
        <v>0</v>
      </c>
      <c r="P349" s="49">
        <f>IF(VLOOKUP($B349,'[2]AA Comparison'!$C$1:$R$65536,15)="","",VLOOKUP($B349,'[2]AA Comparison'!$C$1:$R$65536,15,FALSE))</f>
        <v>0</v>
      </c>
      <c r="Q349" s="49">
        <f>IF(VLOOKUP($B349,'[2]AA Comparison'!$C$1:$R$65536,9)="","",VLOOKUP($B349,'[2]AA Comparison'!$C$1:$R$65536,9,FALSE))</f>
        <v>0</v>
      </c>
      <c r="R349" s="49">
        <f>IF(VLOOKUP($B349,'[2]AA Comparison'!$C$1:$R$65536,16)="","",VLOOKUP($B349,'[2]AA Comparison'!$C$1:$R$65536,16,FALSE))</f>
        <v>0</v>
      </c>
      <c r="S349" s="13">
        <f>VLOOKUP(B349,'[1]BuySell Data'!$A:$E,5,FALSE)</f>
        <v>3.2000000000000002E-3</v>
      </c>
      <c r="T349" s="30"/>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c r="HY349" s="13"/>
      <c r="HZ349" s="13"/>
      <c r="IA349" s="13"/>
      <c r="IB349" s="13"/>
      <c r="IC349" s="13"/>
      <c r="ID349" s="13"/>
      <c r="IE349" s="13"/>
      <c r="IF349" s="13"/>
      <c r="IG349" s="13"/>
      <c r="IH349" s="13"/>
      <c r="II349" s="13"/>
      <c r="IJ349" s="13"/>
    </row>
    <row r="350" spans="1:244" s="37" customFormat="1" x14ac:dyDescent="0.25">
      <c r="A350" s="180" t="s">
        <v>1291</v>
      </c>
      <c r="B350" s="50" t="s">
        <v>1290</v>
      </c>
      <c r="C350" s="52" t="s">
        <v>874</v>
      </c>
      <c r="D350" s="50">
        <f>VLOOKUP(B350,'[1]ICR Data'!$A:$E,5,FALSE)</f>
        <v>9.0000000000000011E-3</v>
      </c>
      <c r="E350" s="179">
        <f>IF(VLOOKUP($B350,'[2]AA Comparison'!$C$1:$R$65536,3)="","",VLOOKUP($B350,'[2]AA Comparison'!$C$1:$R$65536,3,FALSE))</f>
        <v>0</v>
      </c>
      <c r="F350" s="179">
        <f>IF(VLOOKUP($B350,'[2]AA Comparison'!$C$1:$R$65536,10)="","",VLOOKUP($B350,'[2]AA Comparison'!$C$1:$R$65536,10,FALSE))</f>
        <v>0.1</v>
      </c>
      <c r="G350" s="179">
        <f>IF(VLOOKUP($B350,'[2]AA Comparison'!$C$1:$R$65536,4)="","",VLOOKUP($B350,'[2]AA Comparison'!$C$1:$R$65536,4,FALSE))</f>
        <v>0</v>
      </c>
      <c r="H350" s="179">
        <f>IF(VLOOKUP($B350,'[2]AA Comparison'!$C$1:$R$65536,11)="","",VLOOKUP($B350,'[2]AA Comparison'!$C$1:$R$65536,11,FALSE))</f>
        <v>0</v>
      </c>
      <c r="I350" s="179">
        <f>IF(VLOOKUP($B350,'[2]AA Comparison'!$C$1:$R$65536,5)="","",VLOOKUP($B350,'[2]AA Comparison'!$C$1:$R$65536,5,FALSE))</f>
        <v>0</v>
      </c>
      <c r="J350" s="179">
        <f>IF(VLOOKUP($B350,'[2]AA Comparison'!$C$1:$R$65536,12)="","",VLOOKUP($B350,'[2]AA Comparison'!$C$1:$R$65536,12,FALSE))</f>
        <v>0</v>
      </c>
      <c r="K350" s="49">
        <f>IF(VLOOKUP($B350,'[2]AA Comparison'!$C$1:$R$65536,6)="","",VLOOKUP($B350,'[2]AA Comparison'!$C$1:$R$65536,6,FALSE))</f>
        <v>0.9</v>
      </c>
      <c r="L350" s="49">
        <f>IF(VLOOKUP($B350,'[2]AA Comparison'!$C$1:$R$65536,13)="","",VLOOKUP($B350,'[2]AA Comparison'!$C$1:$R$65536,13,FALSE))</f>
        <v>1</v>
      </c>
      <c r="M350" s="49">
        <f>IF(VLOOKUP($B350,'[2]AA Comparison'!$C$1:$R$65536,7)="","",VLOOKUP($B350,'[2]AA Comparison'!$C$1:$R$65536,7,FALSE))</f>
        <v>0</v>
      </c>
      <c r="N350" s="49">
        <f>IF(VLOOKUP($B350,'[2]AA Comparison'!$C$1:$R$65536,14)="","",VLOOKUP($B350,'[2]AA Comparison'!$C$1:$R$65536,14,FALSE))</f>
        <v>0</v>
      </c>
      <c r="O350" s="49">
        <f>IF(VLOOKUP($B350,'[2]AA Comparison'!$C$1:$R$65536,8)="","",VLOOKUP($B350,'[2]AA Comparison'!$C$1:$R$65536,8,FALSE))</f>
        <v>0</v>
      </c>
      <c r="P350" s="49">
        <f>IF(VLOOKUP($B350,'[2]AA Comparison'!$C$1:$R$65536,15)="","",VLOOKUP($B350,'[2]AA Comparison'!$C$1:$R$65536,15,FALSE))</f>
        <v>0</v>
      </c>
      <c r="Q350" s="49">
        <f>IF(VLOOKUP($B350,'[2]AA Comparison'!$C$1:$R$65536,9)="","",VLOOKUP($B350,'[2]AA Comparison'!$C$1:$R$65536,9,FALSE))</f>
        <v>0</v>
      </c>
      <c r="R350" s="49">
        <f>IF(VLOOKUP($B350,'[2]AA Comparison'!$C$1:$R$65536,16)="","",VLOOKUP($B350,'[2]AA Comparison'!$C$1:$R$65536,16,FALSE))</f>
        <v>0</v>
      </c>
      <c r="S350" s="13">
        <f>VLOOKUP(B350,'[1]BuySell Data'!$A:$E,5,FALSE)</f>
        <v>3.0000000000000001E-3</v>
      </c>
      <c r="T350" s="30" t="str">
        <f>VLOOKUP(B350,'[1]Investment Managers'!$A:$B,2,FALSE)</f>
        <v>Franklin Templeton Invts</v>
      </c>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c r="HY350" s="13"/>
      <c r="HZ350" s="13"/>
      <c r="IA350" s="13"/>
      <c r="IB350" s="13"/>
      <c r="IC350" s="13"/>
      <c r="ID350" s="13"/>
      <c r="IE350" s="13"/>
      <c r="IF350" s="13"/>
      <c r="IG350" s="13"/>
      <c r="IH350" s="13"/>
      <c r="II350" s="13"/>
      <c r="IJ350" s="13"/>
    </row>
    <row r="351" spans="1:244" s="37" customFormat="1" x14ac:dyDescent="0.25">
      <c r="A351" s="243" t="s">
        <v>1442</v>
      </c>
      <c r="B351" s="50" t="s">
        <v>1441</v>
      </c>
      <c r="C351" s="52" t="s">
        <v>874</v>
      </c>
      <c r="D351" s="50">
        <f>VLOOKUP(B351,'[1]ICR Data'!$A:$E,5,FALSE)</f>
        <v>7.4999999999999997E-3</v>
      </c>
      <c r="E351" s="179">
        <f>IF(VLOOKUP($B351,'[2]AA Comparison'!$C$1:$R$65536,3)="","",VLOOKUP($B351,'[2]AA Comparison'!$C$1:$R$65536,3,FALSE))</f>
        <v>0</v>
      </c>
      <c r="F351" s="179">
        <f>IF(VLOOKUP($B351,'[2]AA Comparison'!$C$1:$R$65536,10)="","",VLOOKUP($B351,'[2]AA Comparison'!$C$1:$R$65536,10,FALSE))</f>
        <v>0.1</v>
      </c>
      <c r="G351" s="179">
        <f>IF(VLOOKUP($B351,'[2]AA Comparison'!$C$1:$R$65536,4)="","",VLOOKUP($B351,'[2]AA Comparison'!$C$1:$R$65536,4,FALSE))</f>
        <v>0</v>
      </c>
      <c r="H351" s="179">
        <f>IF(VLOOKUP($B351,'[2]AA Comparison'!$C$1:$R$65536,11)="","",VLOOKUP($B351,'[2]AA Comparison'!$C$1:$R$65536,11,FALSE))</f>
        <v>0</v>
      </c>
      <c r="I351" s="179">
        <f>IF(VLOOKUP($B351,'[2]AA Comparison'!$C$1:$R$65536,5)="","",VLOOKUP($B351,'[2]AA Comparison'!$C$1:$R$65536,5,FALSE))</f>
        <v>0</v>
      </c>
      <c r="J351" s="179">
        <f>IF(VLOOKUP($B351,'[2]AA Comparison'!$C$1:$R$65536,12)="","",VLOOKUP($B351,'[2]AA Comparison'!$C$1:$R$65536,12,FALSE))</f>
        <v>0</v>
      </c>
      <c r="K351" s="49">
        <f>IF(VLOOKUP($B351,'[2]AA Comparison'!$C$1:$R$65536,6)="","",VLOOKUP($B351,'[2]AA Comparison'!$C$1:$R$65536,6,FALSE))</f>
        <v>0</v>
      </c>
      <c r="L351" s="49">
        <f>IF(VLOOKUP($B351,'[2]AA Comparison'!$C$1:$R$65536,13)="","",VLOOKUP($B351,'[2]AA Comparison'!$C$1:$R$65536,13,FALSE))</f>
        <v>0</v>
      </c>
      <c r="M351" s="49">
        <f>IF(VLOOKUP($B351,'[2]AA Comparison'!$C$1:$R$65536,7)="","",VLOOKUP($B351,'[2]AA Comparison'!$C$1:$R$65536,7,FALSE))</f>
        <v>0.9</v>
      </c>
      <c r="N351" s="49">
        <f>IF(VLOOKUP($B351,'[2]AA Comparison'!$C$1:$R$65536,14)="","",VLOOKUP($B351,'[2]AA Comparison'!$C$1:$R$65536,14,FALSE))</f>
        <v>1</v>
      </c>
      <c r="O351" s="49">
        <f>IF(VLOOKUP($B351,'[2]AA Comparison'!$C$1:$R$65536,8)="","",VLOOKUP($B351,'[2]AA Comparison'!$C$1:$R$65536,8,FALSE))</f>
        <v>0</v>
      </c>
      <c r="P351" s="49">
        <f>IF(VLOOKUP($B351,'[2]AA Comparison'!$C$1:$R$65536,15)="","",VLOOKUP($B351,'[2]AA Comparison'!$C$1:$R$65536,15,FALSE))</f>
        <v>0</v>
      </c>
      <c r="Q351" s="49">
        <f>IF(VLOOKUP($B351,'[2]AA Comparison'!$C$1:$R$65536,9)="","",VLOOKUP($B351,'[2]AA Comparison'!$C$1:$R$65536,9,FALSE))</f>
        <v>0</v>
      </c>
      <c r="R351" s="49">
        <f>IF(VLOOKUP($B351,'[2]AA Comparison'!$C$1:$R$65536,16)="","",VLOOKUP($B351,'[2]AA Comparison'!$C$1:$R$65536,16,FALSE))</f>
        <v>0</v>
      </c>
      <c r="S351" s="13">
        <f>VLOOKUP(B351,'[1]BuySell Data'!$A:$E,5,FALSE)</f>
        <v>2E-3</v>
      </c>
      <c r="T351" s="30"/>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c r="HY351" s="13"/>
      <c r="HZ351" s="13"/>
      <c r="IA351" s="13"/>
      <c r="IB351" s="13"/>
      <c r="IC351" s="13"/>
      <c r="ID351" s="13"/>
      <c r="IE351" s="13"/>
      <c r="IF351" s="13"/>
      <c r="IG351" s="13"/>
      <c r="IH351" s="13"/>
      <c r="II351" s="13"/>
      <c r="IJ351" s="13"/>
    </row>
    <row r="352" spans="1:244" s="37" customFormat="1" x14ac:dyDescent="0.25">
      <c r="A352" s="180" t="s">
        <v>1285</v>
      </c>
      <c r="B352" s="50" t="s">
        <v>1284</v>
      </c>
      <c r="C352" s="52" t="s">
        <v>874</v>
      </c>
      <c r="D352" s="50">
        <f>VLOOKUP(B352,'[1]ICR Data'!$A:$E,5,FALSE)</f>
        <v>3.1199999999999999E-2</v>
      </c>
      <c r="E352" s="179">
        <f>IF(VLOOKUP($B352,'[2]AA Comparison'!$C$1:$R$65536,3)="","",VLOOKUP($B352,'[2]AA Comparison'!$C$1:$R$65536,3,FALSE))</f>
        <v>0</v>
      </c>
      <c r="F352" s="179">
        <f>IF(VLOOKUP($B352,'[2]AA Comparison'!$C$1:$R$65536,10)="","",VLOOKUP($B352,'[2]AA Comparison'!$C$1:$R$65536,10,FALSE))</f>
        <v>0.2</v>
      </c>
      <c r="G352" s="179">
        <f>IF(VLOOKUP($B352,'[2]AA Comparison'!$C$1:$R$65536,4)="","",VLOOKUP($B352,'[2]AA Comparison'!$C$1:$R$65536,4,FALSE))</f>
        <v>0</v>
      </c>
      <c r="H352" s="179">
        <f>IF(VLOOKUP($B352,'[2]AA Comparison'!$C$1:$R$65536,11)="","",VLOOKUP($B352,'[2]AA Comparison'!$C$1:$R$65536,11,FALSE))</f>
        <v>0</v>
      </c>
      <c r="I352" s="179">
        <f>IF(VLOOKUP($B352,'[2]AA Comparison'!$C$1:$R$65536,5)="","",VLOOKUP($B352,'[2]AA Comparison'!$C$1:$R$65536,5,FALSE))</f>
        <v>0</v>
      </c>
      <c r="J352" s="179">
        <f>IF(VLOOKUP($B352,'[2]AA Comparison'!$C$1:$R$65536,12)="","",VLOOKUP($B352,'[2]AA Comparison'!$C$1:$R$65536,12,FALSE))</f>
        <v>0</v>
      </c>
      <c r="K352" s="49">
        <f>IF(VLOOKUP($B352,'[2]AA Comparison'!$C$1:$R$65536,6)="","",VLOOKUP($B352,'[2]AA Comparison'!$C$1:$R$65536,6,FALSE))</f>
        <v>0</v>
      </c>
      <c r="L352" s="49">
        <f>IF(VLOOKUP($B352,'[2]AA Comparison'!$C$1:$R$65536,13)="","",VLOOKUP($B352,'[2]AA Comparison'!$C$1:$R$65536,13,FALSE))</f>
        <v>0</v>
      </c>
      <c r="M352" s="49">
        <f>IF(VLOOKUP($B352,'[2]AA Comparison'!$C$1:$R$65536,7)="","",VLOOKUP($B352,'[2]AA Comparison'!$C$1:$R$65536,7,FALSE))</f>
        <v>0.8</v>
      </c>
      <c r="N352" s="49">
        <f>IF(VLOOKUP($B352,'[2]AA Comparison'!$C$1:$R$65536,14)="","",VLOOKUP($B352,'[2]AA Comparison'!$C$1:$R$65536,14,FALSE))</f>
        <v>1</v>
      </c>
      <c r="O352" s="49">
        <f>IF(VLOOKUP($B352,'[2]AA Comparison'!$C$1:$R$65536,8)="","",VLOOKUP($B352,'[2]AA Comparison'!$C$1:$R$65536,8,FALSE))</f>
        <v>0</v>
      </c>
      <c r="P352" s="49">
        <f>IF(VLOOKUP($B352,'[2]AA Comparison'!$C$1:$R$65536,15)="","",VLOOKUP($B352,'[2]AA Comparison'!$C$1:$R$65536,15,FALSE))</f>
        <v>0</v>
      </c>
      <c r="Q352" s="49">
        <f>IF(VLOOKUP($B352,'[2]AA Comparison'!$C$1:$R$65536,9)="","",VLOOKUP($B352,'[2]AA Comparison'!$C$1:$R$65536,9,FALSE))</f>
        <v>0</v>
      </c>
      <c r="R352" s="49">
        <f>IF(VLOOKUP($B352,'[2]AA Comparison'!$C$1:$R$65536,16)="","",VLOOKUP($B352,'[2]AA Comparison'!$C$1:$R$65536,16,FALSE))</f>
        <v>0</v>
      </c>
      <c r="S352" s="13">
        <f>VLOOKUP(B352,'[1]BuySell Data'!$A:$E,5,FALSE)</f>
        <v>6.0000000000000001E-3</v>
      </c>
      <c r="T352" s="30" t="str">
        <f>VLOOKUP(B352,'[1]Investment Managers'!$A:$B,2,FALSE)</f>
        <v>Hyperion Asset Management</v>
      </c>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row>
    <row r="353" spans="1:244" s="37" customFormat="1" x14ac:dyDescent="0.25">
      <c r="A353" s="118" t="s">
        <v>1115</v>
      </c>
      <c r="B353" s="39" t="s">
        <v>1114</v>
      </c>
      <c r="C353" s="52" t="s">
        <v>874</v>
      </c>
      <c r="D353" s="50">
        <f>VLOOKUP(B353,'[1]ICR Data'!$A:$E,5,FALSE)</f>
        <v>1.2800000000000001E-2</v>
      </c>
      <c r="E353" s="179">
        <f>IF(VLOOKUP($B353,'[2]AA Comparison'!$C$1:$R$65536,3)="","",VLOOKUP($B353,'[2]AA Comparison'!$C$1:$R$65536,3,FALSE))</f>
        <v>0</v>
      </c>
      <c r="F353" s="179">
        <f>IF(VLOOKUP($B353,'[2]AA Comparison'!$C$1:$R$65536,10)="","",VLOOKUP($B353,'[2]AA Comparison'!$C$1:$R$65536,10,FALSE))</f>
        <v>0.1</v>
      </c>
      <c r="G353" s="179">
        <f>IF(VLOOKUP($B353,'[2]AA Comparison'!$C$1:$R$65536,4)="","",VLOOKUP($B353,'[2]AA Comparison'!$C$1:$R$65536,4,FALSE))</f>
        <v>0</v>
      </c>
      <c r="H353" s="179">
        <f>IF(VLOOKUP($B353,'[2]AA Comparison'!$C$1:$R$65536,11)="","",VLOOKUP($B353,'[2]AA Comparison'!$C$1:$R$65536,11,FALSE))</f>
        <v>0</v>
      </c>
      <c r="I353" s="179">
        <f>IF(VLOOKUP($B353,'[2]AA Comparison'!$C$1:$R$65536,5)="","",VLOOKUP($B353,'[2]AA Comparison'!$C$1:$R$65536,5,FALSE))</f>
        <v>0</v>
      </c>
      <c r="J353" s="179">
        <f>IF(VLOOKUP($B353,'[2]AA Comparison'!$C$1:$R$65536,12)="","",VLOOKUP($B353,'[2]AA Comparison'!$C$1:$R$65536,12,FALSE))</f>
        <v>0</v>
      </c>
      <c r="K353" s="49">
        <f>IF(VLOOKUP($B353,'[2]AA Comparison'!$C$1:$R$65536,6)="","",VLOOKUP($B353,'[2]AA Comparison'!$C$1:$R$65536,6,FALSE))</f>
        <v>0</v>
      </c>
      <c r="L353" s="49">
        <f>IF(VLOOKUP($B353,'[2]AA Comparison'!$C$1:$R$65536,13)="","",VLOOKUP($B353,'[2]AA Comparison'!$C$1:$R$65536,13,FALSE))</f>
        <v>0</v>
      </c>
      <c r="M353" s="49">
        <f>IF(VLOOKUP($B353,'[2]AA Comparison'!$C$1:$R$65536,7)="","",VLOOKUP($B353,'[2]AA Comparison'!$C$1:$R$65536,7,FALSE))</f>
        <v>0.9</v>
      </c>
      <c r="N353" s="49">
        <f>IF(VLOOKUP($B353,'[2]AA Comparison'!$C$1:$R$65536,14)="","",VLOOKUP($B353,'[2]AA Comparison'!$C$1:$R$65536,14,FALSE))</f>
        <v>1</v>
      </c>
      <c r="O353" s="49">
        <f>IF(VLOOKUP($B353,'[2]AA Comparison'!$C$1:$R$65536,8)="","",VLOOKUP($B353,'[2]AA Comparison'!$C$1:$R$65536,8,FALSE))</f>
        <v>0</v>
      </c>
      <c r="P353" s="49">
        <f>IF(VLOOKUP($B353,'[2]AA Comparison'!$C$1:$R$65536,15)="","",VLOOKUP($B353,'[2]AA Comparison'!$C$1:$R$65536,15,FALSE))</f>
        <v>0</v>
      </c>
      <c r="Q353" s="49">
        <f>IF(VLOOKUP($B353,'[2]AA Comparison'!$C$1:$R$65536,9)="","",VLOOKUP($B353,'[2]AA Comparison'!$C$1:$R$65536,9,FALSE))</f>
        <v>0</v>
      </c>
      <c r="R353" s="49">
        <f>IF(VLOOKUP($B353,'[2]AA Comparison'!$C$1:$R$65536,16)="","",VLOOKUP($B353,'[2]AA Comparison'!$C$1:$R$65536,16,FALSE))</f>
        <v>0</v>
      </c>
      <c r="S353" s="13">
        <f>VLOOKUP(B353,'[1]BuySell Data'!$A:$E,5,FALSE)</f>
        <v>2.8000000000000004E-3</v>
      </c>
      <c r="T353" s="30" t="str">
        <f>VLOOKUP(B353,'[1]Investment Managers'!$A:$B,2,FALSE)</f>
        <v>Independent Franchise Partners LLP</v>
      </c>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row>
    <row r="354" spans="1:244" s="37" customFormat="1" x14ac:dyDescent="0.25">
      <c r="A354" s="118" t="s">
        <v>1331</v>
      </c>
      <c r="B354" s="39" t="s">
        <v>1310</v>
      </c>
      <c r="C354" s="61" t="s">
        <v>874</v>
      </c>
      <c r="D354" s="50">
        <f>VLOOKUP(B354,'[1]ICR Data'!$A:$E,5,FALSE)</f>
        <v>9.0000000000000011E-3</v>
      </c>
      <c r="E354" s="179">
        <f>IF(VLOOKUP($B354,'[2]AA Comparison'!$C$1:$R$65536,3)="","",VLOOKUP($B354,'[2]AA Comparison'!$C$1:$R$65536,3,FALSE))</f>
        <v>0</v>
      </c>
      <c r="F354" s="179">
        <f>IF(VLOOKUP($B354,'[2]AA Comparison'!$C$1:$R$65536,10)="","",VLOOKUP($B354,'[2]AA Comparison'!$C$1:$R$65536,10,FALSE))</f>
        <v>0.1</v>
      </c>
      <c r="G354" s="179">
        <f>IF(VLOOKUP($B354,'[2]AA Comparison'!$C$1:$R$65536,4)="","",VLOOKUP($B354,'[2]AA Comparison'!$C$1:$R$65536,4,FALSE))</f>
        <v>0</v>
      </c>
      <c r="H354" s="179">
        <f>IF(VLOOKUP($B354,'[2]AA Comparison'!$C$1:$R$65536,11)="","",VLOOKUP($B354,'[2]AA Comparison'!$C$1:$R$65536,11,FALSE))</f>
        <v>0</v>
      </c>
      <c r="I354" s="179">
        <f>IF(VLOOKUP($B354,'[2]AA Comparison'!$C$1:$R$65536,5)="","",VLOOKUP($B354,'[2]AA Comparison'!$C$1:$R$65536,5,FALSE))</f>
        <v>0</v>
      </c>
      <c r="J354" s="179">
        <f>IF(VLOOKUP($B354,'[2]AA Comparison'!$C$1:$R$65536,12)="","",VLOOKUP($B354,'[2]AA Comparison'!$C$1:$R$65536,12,FALSE))</f>
        <v>0</v>
      </c>
      <c r="K354" s="49">
        <f>IF(VLOOKUP($B354,'[2]AA Comparison'!$C$1:$R$65536,6)="","",VLOOKUP($B354,'[2]AA Comparison'!$C$1:$R$65536,6,FALSE))</f>
        <v>0</v>
      </c>
      <c r="L354" s="49">
        <f>IF(VLOOKUP($B354,'[2]AA Comparison'!$C$1:$R$65536,13)="","",VLOOKUP($B354,'[2]AA Comparison'!$C$1:$R$65536,13,FALSE))</f>
        <v>0</v>
      </c>
      <c r="M354" s="49">
        <f>IF(VLOOKUP($B354,'[2]AA Comparison'!$C$1:$R$65536,7)="","",VLOOKUP($B354,'[2]AA Comparison'!$C$1:$R$65536,7,FALSE))</f>
        <v>0.9</v>
      </c>
      <c r="N354" s="49">
        <f>IF(VLOOKUP($B354,'[2]AA Comparison'!$C$1:$R$65536,14)="","",VLOOKUP($B354,'[2]AA Comparison'!$C$1:$R$65536,14,FALSE))</f>
        <v>1</v>
      </c>
      <c r="O354" s="49">
        <f>IF(VLOOKUP($B354,'[2]AA Comparison'!$C$1:$R$65536,8)="","",VLOOKUP($B354,'[2]AA Comparison'!$C$1:$R$65536,8,FALSE))</f>
        <v>0</v>
      </c>
      <c r="P354" s="49">
        <f>IF(VLOOKUP($B354,'[2]AA Comparison'!$C$1:$R$65536,15)="","",VLOOKUP($B354,'[2]AA Comparison'!$C$1:$R$65536,15,FALSE))</f>
        <v>0</v>
      </c>
      <c r="Q354" s="49">
        <f>IF(VLOOKUP($B354,'[2]AA Comparison'!$C$1:$R$65536,9)="","",VLOOKUP($B354,'[2]AA Comparison'!$C$1:$R$65536,9,FALSE))</f>
        <v>0</v>
      </c>
      <c r="R354" s="49">
        <f>IF(VLOOKUP($B354,'[2]AA Comparison'!$C$1:$R$65536,16)="","",VLOOKUP($B354,'[2]AA Comparison'!$C$1:$R$65536,16,FALSE))</f>
        <v>0</v>
      </c>
      <c r="S354" s="13">
        <f>VLOOKUP(B354,'[1]BuySell Data'!$A:$E,5,FALSE)</f>
        <v>2.8000000000000004E-3</v>
      </c>
      <c r="T354" s="30" t="str">
        <f>VLOOKUP(B354,'[1]Investment Managers'!$A:$B,2,FALSE)</f>
        <v>IOOF Investment Management Limited</v>
      </c>
    </row>
    <row r="355" spans="1:244" s="37" customFormat="1" x14ac:dyDescent="0.25">
      <c r="A355" s="38" t="s">
        <v>439</v>
      </c>
      <c r="B355" s="19" t="s">
        <v>413</v>
      </c>
      <c r="C355" s="52" t="s">
        <v>874</v>
      </c>
      <c r="D355" s="50">
        <f>VLOOKUP(B355,'[1]ICR Data'!$A:$E,5,FALSE)</f>
        <v>1.01E-2</v>
      </c>
      <c r="E355" s="179">
        <f>IF(VLOOKUP($B355,'[2]AA Comparison'!$C$1:$R$65536,3)="","",VLOOKUP($B355,'[2]AA Comparison'!$C$1:$R$65536,3,FALSE))</f>
        <v>0</v>
      </c>
      <c r="F355" s="179">
        <f>IF(VLOOKUP($B355,'[2]AA Comparison'!$C$1:$R$65536,10)="","",VLOOKUP($B355,'[2]AA Comparison'!$C$1:$R$65536,10,FALSE))</f>
        <v>0.05</v>
      </c>
      <c r="G355" s="179">
        <f>IF(VLOOKUP($B355,'[2]AA Comparison'!$C$1:$R$65536,4)="","",VLOOKUP($B355,'[2]AA Comparison'!$C$1:$R$65536,4,FALSE))</f>
        <v>0</v>
      </c>
      <c r="H355" s="179">
        <f>IF(VLOOKUP($B355,'[2]AA Comparison'!$C$1:$R$65536,11)="","",VLOOKUP($B355,'[2]AA Comparison'!$C$1:$R$65536,11,FALSE))</f>
        <v>0</v>
      </c>
      <c r="I355" s="179">
        <f>IF(VLOOKUP($B355,'[2]AA Comparison'!$C$1:$R$65536,5)="","",VLOOKUP($B355,'[2]AA Comparison'!$C$1:$R$65536,5,FALSE))</f>
        <v>0</v>
      </c>
      <c r="J355" s="179">
        <f>IF(VLOOKUP($B355,'[2]AA Comparison'!$C$1:$R$65536,12)="","",VLOOKUP($B355,'[2]AA Comparison'!$C$1:$R$65536,12,FALSE))</f>
        <v>0</v>
      </c>
      <c r="K355" s="49">
        <f>IF(VLOOKUP($B355,'[2]AA Comparison'!$C$1:$R$65536,6)="","",VLOOKUP($B355,'[2]AA Comparison'!$C$1:$R$65536,6,FALSE))</f>
        <v>0</v>
      </c>
      <c r="L355" s="49">
        <f>IF(VLOOKUP($B355,'[2]AA Comparison'!$C$1:$R$65536,13)="","",VLOOKUP($B355,'[2]AA Comparison'!$C$1:$R$65536,13,FALSE))</f>
        <v>0</v>
      </c>
      <c r="M355" s="49">
        <f>IF(VLOOKUP($B355,'[2]AA Comparison'!$C$1:$R$65536,7)="","",VLOOKUP($B355,'[2]AA Comparison'!$C$1:$R$65536,7,FALSE))</f>
        <v>0.95</v>
      </c>
      <c r="N355" s="49">
        <f>IF(VLOOKUP($B355,'[2]AA Comparison'!$C$1:$R$65536,14)="","",VLOOKUP($B355,'[2]AA Comparison'!$C$1:$R$65536,14,FALSE))</f>
        <v>1</v>
      </c>
      <c r="O355" s="49">
        <f>IF(VLOOKUP($B355,'[2]AA Comparison'!$C$1:$R$65536,8)="","",VLOOKUP($B355,'[2]AA Comparison'!$C$1:$R$65536,8,FALSE))</f>
        <v>0</v>
      </c>
      <c r="P355" s="49">
        <f>IF(VLOOKUP($B355,'[2]AA Comparison'!$C$1:$R$65536,15)="","",VLOOKUP($B355,'[2]AA Comparison'!$C$1:$R$65536,15,FALSE))</f>
        <v>0</v>
      </c>
      <c r="Q355" s="49">
        <f>IF(VLOOKUP($B355,'[2]AA Comparison'!$C$1:$R$65536,9)="","",VLOOKUP($B355,'[2]AA Comparison'!$C$1:$R$65536,9,FALSE))</f>
        <v>0</v>
      </c>
      <c r="R355" s="49">
        <f>IF(VLOOKUP($B355,'[2]AA Comparison'!$C$1:$R$65536,16)="","",VLOOKUP($B355,'[2]AA Comparison'!$C$1:$R$65536,16,FALSE))</f>
        <v>0</v>
      </c>
      <c r="S355" s="13">
        <f>VLOOKUP(B355,'[1]BuySell Data'!$A:$E,5,FALSE)</f>
        <v>3.0000000000000001E-3</v>
      </c>
      <c r="T355" s="30" t="str">
        <f>VLOOKUP(B355,'[1]Investment Managers'!$A:$B,2,FALSE)</f>
        <v>Global Thematic Partners, LLC</v>
      </c>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row>
    <row r="356" spans="1:244" s="37" customFormat="1" x14ac:dyDescent="0.25">
      <c r="A356" s="38" t="s">
        <v>1385</v>
      </c>
      <c r="B356" s="19" t="s">
        <v>1384</v>
      </c>
      <c r="C356" s="52" t="s">
        <v>874</v>
      </c>
      <c r="D356" s="50">
        <f>VLOOKUP(B356,'[1]ICR Data'!$A:$E,5,FALSE)</f>
        <v>2.5500000000000002E-2</v>
      </c>
      <c r="E356" s="179">
        <f>IF(VLOOKUP($B356,'[2]AA Comparison'!$C$1:$R$65536,3)="","",VLOOKUP($B356,'[2]AA Comparison'!$C$1:$R$65536,3,FALSE))</f>
        <v>0.01</v>
      </c>
      <c r="F356" s="179">
        <f>IF(VLOOKUP($B356,'[2]AA Comparison'!$C$1:$R$65536,10)="","",VLOOKUP($B356,'[2]AA Comparison'!$C$1:$R$65536,10,FALSE))</f>
        <v>0.5</v>
      </c>
      <c r="G356" s="179">
        <f>IF(VLOOKUP($B356,'[2]AA Comparison'!$C$1:$R$65536,4)="","",VLOOKUP($B356,'[2]AA Comparison'!$C$1:$R$65536,4,FALSE))</f>
        <v>0</v>
      </c>
      <c r="H356" s="179">
        <f>IF(VLOOKUP($B356,'[2]AA Comparison'!$C$1:$R$65536,11)="","",VLOOKUP($B356,'[2]AA Comparison'!$C$1:$R$65536,11,FALSE))</f>
        <v>0</v>
      </c>
      <c r="I356" s="179">
        <f>IF(VLOOKUP($B356,'[2]AA Comparison'!$C$1:$R$65536,5)="","",VLOOKUP($B356,'[2]AA Comparison'!$C$1:$R$65536,5,FALSE))</f>
        <v>0</v>
      </c>
      <c r="J356" s="179">
        <f>IF(VLOOKUP($B356,'[2]AA Comparison'!$C$1:$R$65536,12)="","",VLOOKUP($B356,'[2]AA Comparison'!$C$1:$R$65536,12,FALSE))</f>
        <v>0</v>
      </c>
      <c r="K356" s="49">
        <f>IF(VLOOKUP($B356,'[2]AA Comparison'!$C$1:$R$65536,6)="","",VLOOKUP($B356,'[2]AA Comparison'!$C$1:$R$65536,6,FALSE))</f>
        <v>0</v>
      </c>
      <c r="L356" s="49">
        <f>IF(VLOOKUP($B356,'[2]AA Comparison'!$C$1:$R$65536,13)="","",VLOOKUP($B356,'[2]AA Comparison'!$C$1:$R$65536,13,FALSE))</f>
        <v>0</v>
      </c>
      <c r="M356" s="49">
        <f>IF(VLOOKUP($B356,'[2]AA Comparison'!$C$1:$R$65536,7)="","",VLOOKUP($B356,'[2]AA Comparison'!$C$1:$R$65536,7,FALSE))</f>
        <v>0.8</v>
      </c>
      <c r="N356" s="49">
        <f>IF(VLOOKUP($B356,'[2]AA Comparison'!$C$1:$R$65536,14)="","",VLOOKUP($B356,'[2]AA Comparison'!$C$1:$R$65536,14,FALSE))</f>
        <v>1</v>
      </c>
      <c r="O356" s="49">
        <f>IF(VLOOKUP($B356,'[2]AA Comparison'!$C$1:$R$65536,8)="","",VLOOKUP($B356,'[2]AA Comparison'!$C$1:$R$65536,8,FALSE))</f>
        <v>0</v>
      </c>
      <c r="P356" s="49">
        <f>IF(VLOOKUP($B356,'[2]AA Comparison'!$C$1:$R$65536,15)="","",VLOOKUP($B356,'[2]AA Comparison'!$C$1:$R$65536,15,FALSE))</f>
        <v>0</v>
      </c>
      <c r="Q356" s="49">
        <f>IF(VLOOKUP($B356,'[2]AA Comparison'!$C$1:$R$65536,9)="","",VLOOKUP($B356,'[2]AA Comparison'!$C$1:$R$65536,9,FALSE))</f>
        <v>0</v>
      </c>
      <c r="R356" s="49">
        <f>IF(VLOOKUP($B356,'[2]AA Comparison'!$C$1:$R$65536,16)="","",VLOOKUP($B356,'[2]AA Comparison'!$C$1:$R$65536,16,FALSE))</f>
        <v>0</v>
      </c>
      <c r="S356" s="13">
        <f>VLOOKUP(B356,'[1]BuySell Data'!$A:$E,5,FALSE)</f>
        <v>5.0000000000000001E-3</v>
      </c>
      <c r="T356" s="30" t="str">
        <f>VLOOKUP(B356,'[1]Investment Managers'!$A:$B,2,FALSE)</f>
        <v>Loftus Peak Pty Limited</v>
      </c>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row>
    <row r="357" spans="1:244" s="37" customFormat="1" x14ac:dyDescent="0.25">
      <c r="A357" s="118" t="s">
        <v>192</v>
      </c>
      <c r="B357" s="50" t="s">
        <v>193</v>
      </c>
      <c r="C357" s="52" t="s">
        <v>874</v>
      </c>
      <c r="D357" s="50">
        <f>VLOOKUP(B357,'[1]ICR Data'!$A:$E,5,FALSE)</f>
        <v>1.4200000000000001E-2</v>
      </c>
      <c r="E357" s="179">
        <f>IF(VLOOKUP($B357,'[2]AA Comparison'!$C$1:$R$65536,3)="","",VLOOKUP($B357,'[2]AA Comparison'!$C$1:$R$65536,3,FALSE))</f>
        <v>0</v>
      </c>
      <c r="F357" s="179">
        <f>IF(VLOOKUP($B357,'[2]AA Comparison'!$C$1:$R$65536,10)="","",VLOOKUP($B357,'[2]AA Comparison'!$C$1:$R$65536,10,FALSE))</f>
        <v>0.5</v>
      </c>
      <c r="G357" s="179">
        <f>IF(VLOOKUP($B357,'[2]AA Comparison'!$C$1:$R$65536,4)="","",VLOOKUP($B357,'[2]AA Comparison'!$C$1:$R$65536,4,FALSE))</f>
        <v>0</v>
      </c>
      <c r="H357" s="179">
        <f>IF(VLOOKUP($B357,'[2]AA Comparison'!$C$1:$R$65536,11)="","",VLOOKUP($B357,'[2]AA Comparison'!$C$1:$R$65536,11,FALSE))</f>
        <v>0</v>
      </c>
      <c r="I357" s="179">
        <f>IF(VLOOKUP($B357,'[2]AA Comparison'!$C$1:$R$65536,5)="","",VLOOKUP($B357,'[2]AA Comparison'!$C$1:$R$65536,5,FALSE))</f>
        <v>0</v>
      </c>
      <c r="J357" s="179">
        <f>IF(VLOOKUP($B357,'[2]AA Comparison'!$C$1:$R$65536,12)="","",VLOOKUP($B357,'[2]AA Comparison'!$C$1:$R$65536,12,FALSE))</f>
        <v>0</v>
      </c>
      <c r="K357" s="49">
        <f>IF(VLOOKUP($B357,'[2]AA Comparison'!$C$1:$R$65536,6)="","",VLOOKUP($B357,'[2]AA Comparison'!$C$1:$R$65536,6,FALSE))</f>
        <v>0</v>
      </c>
      <c r="L357" s="49">
        <f>IF(VLOOKUP($B357,'[2]AA Comparison'!$C$1:$R$65536,13)="","",VLOOKUP($B357,'[2]AA Comparison'!$C$1:$R$65536,13,FALSE))</f>
        <v>0</v>
      </c>
      <c r="M357" s="49">
        <f>IF(VLOOKUP($B357,'[2]AA Comparison'!$C$1:$R$65536,7)="","",VLOOKUP($B357,'[2]AA Comparison'!$C$1:$R$65536,7,FALSE))</f>
        <v>0.9</v>
      </c>
      <c r="N357" s="49">
        <f>IF(VLOOKUP($B357,'[2]AA Comparison'!$C$1:$R$65536,14)="","",VLOOKUP($B357,'[2]AA Comparison'!$C$1:$R$65536,14,FALSE))</f>
        <v>1</v>
      </c>
      <c r="O357" s="49">
        <f>IF(VLOOKUP($B357,'[2]AA Comparison'!$C$1:$R$65536,8)="","",VLOOKUP($B357,'[2]AA Comparison'!$C$1:$R$65536,8,FALSE))</f>
        <v>0</v>
      </c>
      <c r="P357" s="49">
        <f>IF(VLOOKUP($B357,'[2]AA Comparison'!$C$1:$R$65536,15)="","",VLOOKUP($B357,'[2]AA Comparison'!$C$1:$R$65536,15,FALSE))</f>
        <v>0</v>
      </c>
      <c r="Q357" s="49">
        <f>IF(VLOOKUP($B357,'[2]AA Comparison'!$C$1:$R$65536,9)="","",VLOOKUP($B357,'[2]AA Comparison'!$C$1:$R$65536,9,FALSE))</f>
        <v>0</v>
      </c>
      <c r="R357" s="49">
        <f>IF(VLOOKUP($B357,'[2]AA Comparison'!$C$1:$R$65536,16)="","",VLOOKUP($B357,'[2]AA Comparison'!$C$1:$R$65536,16,FALSE))</f>
        <v>0</v>
      </c>
      <c r="S357" s="13">
        <f>VLOOKUP(B357,'[1]BuySell Data'!$A:$E,5,FALSE)</f>
        <v>1.4000000000000002E-3</v>
      </c>
      <c r="T357" s="30" t="str">
        <f>VLOOKUP(B357,'[1]Investment Managers'!$A:$B,2,FALSE)</f>
        <v>Magellan Asset Management Limited</v>
      </c>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row>
    <row r="358" spans="1:244" s="37" customFormat="1" x14ac:dyDescent="0.25">
      <c r="A358" s="14" t="s">
        <v>415</v>
      </c>
      <c r="B358" s="19" t="s">
        <v>416</v>
      </c>
      <c r="C358" s="52" t="s">
        <v>874</v>
      </c>
      <c r="D358" s="50">
        <f>VLOOKUP(B358,'[1]ICR Data'!$A:$E,5,FALSE)</f>
        <v>7.7000000000000002E-3</v>
      </c>
      <c r="E358" s="179">
        <f>IF(VLOOKUP($B358,'[2]AA Comparison'!$C$1:$R$65536,3)="","",VLOOKUP($B358,'[2]AA Comparison'!$C$1:$R$65536,3,FALSE))</f>
        <v>0</v>
      </c>
      <c r="F358" s="179">
        <f>IF(VLOOKUP($B358,'[2]AA Comparison'!$C$1:$R$65536,10)="","",VLOOKUP($B358,'[2]AA Comparison'!$C$1:$R$65536,10,FALSE))</f>
        <v>0.2</v>
      </c>
      <c r="G358" s="179">
        <f>IF(VLOOKUP($B358,'[2]AA Comparison'!$C$1:$R$65536,4)="","",VLOOKUP($B358,'[2]AA Comparison'!$C$1:$R$65536,4,FALSE))</f>
        <v>0</v>
      </c>
      <c r="H358" s="179">
        <f>IF(VLOOKUP($B358,'[2]AA Comparison'!$C$1:$R$65536,11)="","",VLOOKUP($B358,'[2]AA Comparison'!$C$1:$R$65536,11,FALSE))</f>
        <v>0</v>
      </c>
      <c r="I358" s="179">
        <f>IF(VLOOKUP($B358,'[2]AA Comparison'!$C$1:$R$65536,5)="","",VLOOKUP($B358,'[2]AA Comparison'!$C$1:$R$65536,5,FALSE))</f>
        <v>0</v>
      </c>
      <c r="J358" s="179">
        <f>IF(VLOOKUP($B358,'[2]AA Comparison'!$C$1:$R$65536,12)="","",VLOOKUP($B358,'[2]AA Comparison'!$C$1:$R$65536,12,FALSE))</f>
        <v>0</v>
      </c>
      <c r="K358" s="49">
        <f>IF(VLOOKUP($B358,'[2]AA Comparison'!$C$1:$R$65536,6)="","",VLOOKUP($B358,'[2]AA Comparison'!$C$1:$R$65536,6,FALSE))</f>
        <v>0</v>
      </c>
      <c r="L358" s="49">
        <f>IF(VLOOKUP($B358,'[2]AA Comparison'!$C$1:$R$65536,13)="","",VLOOKUP($B358,'[2]AA Comparison'!$C$1:$R$65536,13,FALSE))</f>
        <v>0</v>
      </c>
      <c r="M358" s="49">
        <f>IF(VLOOKUP($B358,'[2]AA Comparison'!$C$1:$R$65536,7)="","",VLOOKUP($B358,'[2]AA Comparison'!$C$1:$R$65536,7,FALSE))</f>
        <v>0.8</v>
      </c>
      <c r="N358" s="49">
        <f>IF(VLOOKUP($B358,'[2]AA Comparison'!$C$1:$R$65536,14)="","",VLOOKUP($B358,'[2]AA Comparison'!$C$1:$R$65536,14,FALSE))</f>
        <v>1</v>
      </c>
      <c r="O358" s="49">
        <f>IF(VLOOKUP($B358,'[2]AA Comparison'!$C$1:$R$65536,8)="","",VLOOKUP($B358,'[2]AA Comparison'!$C$1:$R$65536,8,FALSE))</f>
        <v>0</v>
      </c>
      <c r="P358" s="49">
        <f>IF(VLOOKUP($B358,'[2]AA Comparison'!$C$1:$R$65536,15)="","",VLOOKUP($B358,'[2]AA Comparison'!$C$1:$R$65536,15,FALSE))</f>
        <v>0</v>
      </c>
      <c r="Q358" s="49">
        <f>IF(VLOOKUP($B358,'[2]AA Comparison'!$C$1:$R$65536,9)="","",VLOOKUP($B358,'[2]AA Comparison'!$C$1:$R$65536,9,FALSE))</f>
        <v>0</v>
      </c>
      <c r="R358" s="49">
        <f>IF(VLOOKUP($B358,'[2]AA Comparison'!$C$1:$R$65536,16)="","",VLOOKUP($B358,'[2]AA Comparison'!$C$1:$R$65536,16,FALSE))</f>
        <v>0</v>
      </c>
      <c r="S358" s="13">
        <f>VLOOKUP(B358,'[1]BuySell Data'!$A:$E,5,FALSE)</f>
        <v>3.0000000000000001E-3</v>
      </c>
      <c r="T358" s="30" t="str">
        <f>VLOOKUP(B358,'[1]Investment Managers'!$A:$B,2,FALSE)</f>
        <v>MFS Investment Management</v>
      </c>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row>
    <row r="359" spans="1:244" s="37" customFormat="1" x14ac:dyDescent="0.25">
      <c r="A359" s="14" t="s">
        <v>1211</v>
      </c>
      <c r="B359" s="19" t="s">
        <v>1210</v>
      </c>
      <c r="C359" s="52" t="s">
        <v>874</v>
      </c>
      <c r="D359" s="50">
        <f>VLOOKUP(B359,'[1]ICR Data'!$A:$E,5,FALSE)</f>
        <v>1.1000000000000001E-2</v>
      </c>
      <c r="E359" s="179">
        <f>IF(VLOOKUP($B359,'[2]AA Comparison'!$C$1:$R$65536,3)="","",VLOOKUP($B359,'[2]AA Comparison'!$C$1:$R$65536,3,FALSE))</f>
        <v>0</v>
      </c>
      <c r="F359" s="179">
        <f>IF(VLOOKUP($B359,'[2]AA Comparison'!$C$1:$R$65536,10)="","",VLOOKUP($B359,'[2]AA Comparison'!$C$1:$R$65536,10,FALSE))</f>
        <v>0.1</v>
      </c>
      <c r="G359" s="179">
        <f>IF(VLOOKUP($B359,'[2]AA Comparison'!$C$1:$R$65536,4)="","",VLOOKUP($B359,'[2]AA Comparison'!$C$1:$R$65536,4,FALSE))</f>
        <v>0</v>
      </c>
      <c r="H359" s="179">
        <f>IF(VLOOKUP($B359,'[2]AA Comparison'!$C$1:$R$65536,11)="","",VLOOKUP($B359,'[2]AA Comparison'!$C$1:$R$65536,11,FALSE))</f>
        <v>0</v>
      </c>
      <c r="I359" s="179">
        <f>IF(VLOOKUP($B359,'[2]AA Comparison'!$C$1:$R$65536,5)="","",VLOOKUP($B359,'[2]AA Comparison'!$C$1:$R$65536,5,FALSE))</f>
        <v>0</v>
      </c>
      <c r="J359" s="179">
        <f>IF(VLOOKUP($B359,'[2]AA Comparison'!$C$1:$R$65536,12)="","",VLOOKUP($B359,'[2]AA Comparison'!$C$1:$R$65536,12,FALSE))</f>
        <v>0</v>
      </c>
      <c r="K359" s="49">
        <f>IF(VLOOKUP($B359,'[2]AA Comparison'!$C$1:$R$65536,6)="","",VLOOKUP($B359,'[2]AA Comparison'!$C$1:$R$65536,6,FALSE))</f>
        <v>0</v>
      </c>
      <c r="L359" s="49">
        <f>IF(VLOOKUP($B359,'[2]AA Comparison'!$C$1:$R$65536,13)="","",VLOOKUP($B359,'[2]AA Comparison'!$C$1:$R$65536,13,FALSE))</f>
        <v>0.1</v>
      </c>
      <c r="M359" s="49">
        <f>IF(VLOOKUP($B359,'[2]AA Comparison'!$C$1:$R$65536,7)="","",VLOOKUP($B359,'[2]AA Comparison'!$C$1:$R$65536,7,FALSE))</f>
        <v>0.8</v>
      </c>
      <c r="N359" s="49">
        <f>IF(VLOOKUP($B359,'[2]AA Comparison'!$C$1:$R$65536,14)="","",VLOOKUP($B359,'[2]AA Comparison'!$C$1:$R$65536,14,FALSE))</f>
        <v>1</v>
      </c>
      <c r="O359" s="49">
        <f>IF(VLOOKUP($B359,'[2]AA Comparison'!$C$1:$R$65536,8)="","",VLOOKUP($B359,'[2]AA Comparison'!$C$1:$R$65536,8,FALSE))</f>
        <v>0</v>
      </c>
      <c r="P359" s="49">
        <f>IF(VLOOKUP($B359,'[2]AA Comparison'!$C$1:$R$65536,15)="","",VLOOKUP($B359,'[2]AA Comparison'!$C$1:$R$65536,15,FALSE))</f>
        <v>0</v>
      </c>
      <c r="Q359" s="49">
        <f>IF(VLOOKUP($B359,'[2]AA Comparison'!$C$1:$R$65536,9)="","",VLOOKUP($B359,'[2]AA Comparison'!$C$1:$R$65536,9,FALSE))</f>
        <v>0</v>
      </c>
      <c r="R359" s="49">
        <f>IF(VLOOKUP($B359,'[2]AA Comparison'!$C$1:$R$65536,16)="","",VLOOKUP($B359,'[2]AA Comparison'!$C$1:$R$65536,16,FALSE))</f>
        <v>0</v>
      </c>
      <c r="S359" s="13">
        <f>VLOOKUP(B359,'[1]BuySell Data'!$A:$E,5,FALSE)</f>
        <v>5.0000000000000001E-3</v>
      </c>
      <c r="T359" s="30" t="str">
        <f>VLOOKUP(B359,'[1]Investment Managers'!$A:$B,2,FALSE)</f>
        <v>Nanuk Asset Management Pty Limited</v>
      </c>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c r="HY359" s="13"/>
      <c r="HZ359" s="13"/>
      <c r="IA359" s="13"/>
      <c r="IB359" s="13"/>
      <c r="IC359" s="13"/>
      <c r="ID359" s="13"/>
      <c r="IE359" s="13"/>
      <c r="IF359" s="13"/>
      <c r="IG359" s="13"/>
      <c r="IH359" s="13"/>
      <c r="II359" s="13"/>
      <c r="IJ359" s="13"/>
    </row>
    <row r="360" spans="1:244" s="37" customFormat="1" x14ac:dyDescent="0.25">
      <c r="A360" s="118" t="s">
        <v>286</v>
      </c>
      <c r="B360" s="50" t="s">
        <v>287</v>
      </c>
      <c r="C360" s="52" t="s">
        <v>874</v>
      </c>
      <c r="D360" s="50">
        <f>VLOOKUP(B360,'[1]ICR Data'!$A:$E,5,FALSE)</f>
        <v>9.1000000000000004E-3</v>
      </c>
      <c r="E360" s="179">
        <f>IF(VLOOKUP($B360,'[2]AA Comparison'!$C$1:$R$65536,3)="","",VLOOKUP($B360,'[2]AA Comparison'!$C$1:$R$65536,3,FALSE))</f>
        <v>0</v>
      </c>
      <c r="F360" s="179">
        <f>IF(VLOOKUP($B360,'[2]AA Comparison'!$C$1:$R$65536,10)="","",VLOOKUP($B360,'[2]AA Comparison'!$C$1:$R$65536,10,FALSE))</f>
        <v>0.1</v>
      </c>
      <c r="G360" s="179">
        <f>IF(VLOOKUP($B360,'[2]AA Comparison'!$C$1:$R$65536,4)="","",VLOOKUP($B360,'[2]AA Comparison'!$C$1:$R$65536,4,FALSE))</f>
        <v>0</v>
      </c>
      <c r="H360" s="179">
        <f>IF(VLOOKUP($B360,'[2]AA Comparison'!$C$1:$R$65536,11)="","",VLOOKUP($B360,'[2]AA Comparison'!$C$1:$R$65536,11,FALSE))</f>
        <v>0</v>
      </c>
      <c r="I360" s="179">
        <f>IF(VLOOKUP($B360,'[2]AA Comparison'!$C$1:$R$65536,5)="","",VLOOKUP($B360,'[2]AA Comparison'!$C$1:$R$65536,5,FALSE))</f>
        <v>0</v>
      </c>
      <c r="J360" s="179">
        <f>IF(VLOOKUP($B360,'[2]AA Comparison'!$C$1:$R$65536,12)="","",VLOOKUP($B360,'[2]AA Comparison'!$C$1:$R$65536,12,FALSE))</f>
        <v>0</v>
      </c>
      <c r="K360" s="49">
        <f>IF(VLOOKUP($B360,'[2]AA Comparison'!$C$1:$R$65536,6)="","",VLOOKUP($B360,'[2]AA Comparison'!$C$1:$R$65536,6,FALSE))</f>
        <v>0</v>
      </c>
      <c r="L360" s="49">
        <f>IF(VLOOKUP($B360,'[2]AA Comparison'!$C$1:$R$65536,13)="","",VLOOKUP($B360,'[2]AA Comparison'!$C$1:$R$65536,13,FALSE))</f>
        <v>0</v>
      </c>
      <c r="M360" s="49">
        <f>IF(VLOOKUP($B360,'[2]AA Comparison'!$C$1:$R$65536,7)="","",VLOOKUP($B360,'[2]AA Comparison'!$C$1:$R$65536,7,FALSE))</f>
        <v>0.9</v>
      </c>
      <c r="N360" s="49">
        <f>IF(VLOOKUP($B360,'[2]AA Comparison'!$C$1:$R$65536,14)="","",VLOOKUP($B360,'[2]AA Comparison'!$C$1:$R$65536,14,FALSE))</f>
        <v>1</v>
      </c>
      <c r="O360" s="49">
        <f>IF(VLOOKUP($B360,'[2]AA Comparison'!$C$1:$R$65536,8)="","",VLOOKUP($B360,'[2]AA Comparison'!$C$1:$R$65536,8,FALSE))</f>
        <v>0</v>
      </c>
      <c r="P360" s="49">
        <f>IF(VLOOKUP($B360,'[2]AA Comparison'!$C$1:$R$65536,15)="","",VLOOKUP($B360,'[2]AA Comparison'!$C$1:$R$65536,15,FALSE))</f>
        <v>0</v>
      </c>
      <c r="Q360" s="49">
        <f>IF(VLOOKUP($B360,'[2]AA Comparison'!$C$1:$R$65536,9)="","",VLOOKUP($B360,'[2]AA Comparison'!$C$1:$R$65536,9,FALSE))</f>
        <v>0</v>
      </c>
      <c r="R360" s="49">
        <f>IF(VLOOKUP($B360,'[2]AA Comparison'!$C$1:$R$65536,16)="","",VLOOKUP($B360,'[2]AA Comparison'!$C$1:$R$65536,16,FALSE))</f>
        <v>0</v>
      </c>
      <c r="S360" s="13">
        <f>VLOOKUP(B360,'[1]BuySell Data'!$A:$E,5,FALSE)</f>
        <v>1E-3</v>
      </c>
      <c r="T360" s="30" t="str">
        <f>VLOOKUP(B360,'[1]Investment Managers'!$A:$B,2,FALSE)</f>
        <v>Optimix Investment Management Limited</v>
      </c>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c r="HY360" s="13"/>
      <c r="HZ360" s="13"/>
      <c r="IA360" s="13"/>
      <c r="IB360" s="13"/>
      <c r="IC360" s="13"/>
      <c r="ID360" s="13"/>
      <c r="IE360" s="13"/>
      <c r="IF360" s="13"/>
      <c r="IG360" s="13"/>
      <c r="IH360" s="13"/>
      <c r="II360" s="13"/>
      <c r="IJ360" s="13"/>
    </row>
    <row r="361" spans="1:244" s="37" customFormat="1" x14ac:dyDescent="0.25">
      <c r="A361" s="14" t="s">
        <v>1214</v>
      </c>
      <c r="B361" s="60" t="s">
        <v>27</v>
      </c>
      <c r="C361" s="52" t="s">
        <v>874</v>
      </c>
      <c r="D361" s="50">
        <f>VLOOKUP(B361,'[1]ICR Data'!$A:$E,5,FALSE)</f>
        <v>9.0000000000000011E-3</v>
      </c>
      <c r="E361" s="179">
        <f>IF(VLOOKUP($B361,'[2]AA Comparison'!$C$1:$R$65536,3)="","",VLOOKUP($B361,'[2]AA Comparison'!$C$1:$R$65536,3,FALSE))</f>
        <v>0</v>
      </c>
      <c r="F361" s="179">
        <f>IF(VLOOKUP($B361,'[2]AA Comparison'!$C$1:$R$65536,10)="","",VLOOKUP($B361,'[2]AA Comparison'!$C$1:$R$65536,10,FALSE))</f>
        <v>0.2</v>
      </c>
      <c r="G361" s="179">
        <f>IF(VLOOKUP($B361,'[2]AA Comparison'!$C$1:$R$65536,4)="","",VLOOKUP($B361,'[2]AA Comparison'!$C$1:$R$65536,4,FALSE))</f>
        <v>0</v>
      </c>
      <c r="H361" s="179">
        <f>IF(VLOOKUP($B361,'[2]AA Comparison'!$C$1:$R$65536,11)="","",VLOOKUP($B361,'[2]AA Comparison'!$C$1:$R$65536,11,FALSE))</f>
        <v>0</v>
      </c>
      <c r="I361" s="179">
        <f>IF(VLOOKUP($B361,'[2]AA Comparison'!$C$1:$R$65536,5)="","",VLOOKUP($B361,'[2]AA Comparison'!$C$1:$R$65536,5,FALSE))</f>
        <v>0</v>
      </c>
      <c r="J361" s="179">
        <f>IF(VLOOKUP($B361,'[2]AA Comparison'!$C$1:$R$65536,12)="","",VLOOKUP($B361,'[2]AA Comparison'!$C$1:$R$65536,12,FALSE))</f>
        <v>0</v>
      </c>
      <c r="K361" s="49">
        <f>IF(VLOOKUP($B361,'[2]AA Comparison'!$C$1:$R$65536,6)="","",VLOOKUP($B361,'[2]AA Comparison'!$C$1:$R$65536,6,FALSE))</f>
        <v>0</v>
      </c>
      <c r="L361" s="49">
        <f>IF(VLOOKUP($B361,'[2]AA Comparison'!$C$1:$R$65536,13)="","",VLOOKUP($B361,'[2]AA Comparison'!$C$1:$R$65536,13,FALSE))</f>
        <v>0</v>
      </c>
      <c r="M361" s="49">
        <f>IF(VLOOKUP($B361,'[2]AA Comparison'!$C$1:$R$65536,7)="","",VLOOKUP($B361,'[2]AA Comparison'!$C$1:$R$65536,7,FALSE))</f>
        <v>0.8</v>
      </c>
      <c r="N361" s="49">
        <f>IF(VLOOKUP($B361,'[2]AA Comparison'!$C$1:$R$65536,14)="","",VLOOKUP($B361,'[2]AA Comparison'!$C$1:$R$65536,14,FALSE))</f>
        <v>1</v>
      </c>
      <c r="O361" s="49">
        <f>IF(VLOOKUP($B361,'[2]AA Comparison'!$C$1:$R$65536,8)="","",VLOOKUP($B361,'[2]AA Comparison'!$C$1:$R$65536,8,FALSE))</f>
        <v>0</v>
      </c>
      <c r="P361" s="49">
        <f>IF(VLOOKUP($B361,'[2]AA Comparison'!$C$1:$R$65536,15)="","",VLOOKUP($B361,'[2]AA Comparison'!$C$1:$R$65536,15,FALSE))</f>
        <v>0</v>
      </c>
      <c r="Q361" s="49">
        <f>IF(VLOOKUP($B361,'[2]AA Comparison'!$C$1:$R$65536,9)="","",VLOOKUP($B361,'[2]AA Comparison'!$C$1:$R$65536,9,FALSE))</f>
        <v>0</v>
      </c>
      <c r="R361" s="49">
        <f>IF(VLOOKUP($B361,'[2]AA Comparison'!$C$1:$R$65536,16)="","",VLOOKUP($B361,'[2]AA Comparison'!$C$1:$R$65536,16,FALSE))</f>
        <v>0</v>
      </c>
      <c r="S361" s="13">
        <f>VLOOKUP(B361,'[1]BuySell Data'!$A:$E,5,FALSE)</f>
        <v>4.0000000000000001E-3</v>
      </c>
      <c r="T361" s="30" t="str">
        <f>VLOOKUP(B361,'[1]Investment Managers'!$A:$B,2,FALSE)</f>
        <v>Pendal Group Ltd</v>
      </c>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c r="HY361" s="13"/>
      <c r="HZ361" s="13"/>
      <c r="IA361" s="13"/>
      <c r="IB361" s="13"/>
      <c r="IC361" s="13"/>
      <c r="ID361" s="13"/>
      <c r="IE361" s="13"/>
      <c r="IF361" s="13"/>
      <c r="IG361" s="13"/>
      <c r="IH361" s="13"/>
      <c r="II361" s="13"/>
      <c r="IJ361" s="13"/>
    </row>
    <row r="362" spans="1:244" s="37" customFormat="1" x14ac:dyDescent="0.25">
      <c r="A362" s="14" t="s">
        <v>1651</v>
      </c>
      <c r="B362" s="60" t="s">
        <v>1650</v>
      </c>
      <c r="C362" s="52" t="s">
        <v>874</v>
      </c>
      <c r="D362" s="50">
        <f>VLOOKUP(B362,'[1]ICR Data'!$A:$E,5,FALSE)</f>
        <v>1.3500000000000002E-2</v>
      </c>
      <c r="E362" s="179" t="e">
        <f>IF(VLOOKUP($B362,'[2]AA Comparison'!$C$1:$R$65536,3)="","",VLOOKUP($B362,'[2]AA Comparison'!$C$1:$R$65536,3,FALSE))</f>
        <v>#N/A</v>
      </c>
      <c r="F362" s="179" t="e">
        <f>IF(VLOOKUP($B362,'[2]AA Comparison'!$C$1:$R$65536,10)="","",VLOOKUP($B362,'[2]AA Comparison'!$C$1:$R$65536,10,FALSE))</f>
        <v>#N/A</v>
      </c>
      <c r="G362" s="179" t="e">
        <f>IF(VLOOKUP($B362,'[2]AA Comparison'!$C$1:$R$65536,4)="","",VLOOKUP($B362,'[2]AA Comparison'!$C$1:$R$65536,4,FALSE))</f>
        <v>#N/A</v>
      </c>
      <c r="H362" s="179" t="e">
        <f>IF(VLOOKUP($B362,'[2]AA Comparison'!$C$1:$R$65536,11)="","",VLOOKUP($B362,'[2]AA Comparison'!$C$1:$R$65536,11,FALSE))</f>
        <v>#N/A</v>
      </c>
      <c r="I362" s="179" t="e">
        <f>IF(VLOOKUP($B362,'[2]AA Comparison'!$C$1:$R$65536,5)="","",VLOOKUP($B362,'[2]AA Comparison'!$C$1:$R$65536,5,FALSE))</f>
        <v>#N/A</v>
      </c>
      <c r="J362" s="179" t="e">
        <f>IF(VLOOKUP($B362,'[2]AA Comparison'!$C$1:$R$65536,12)="","",VLOOKUP($B362,'[2]AA Comparison'!$C$1:$R$65536,12,FALSE))</f>
        <v>#N/A</v>
      </c>
      <c r="K362" s="49" t="e">
        <f>IF(VLOOKUP($B362,'[2]AA Comparison'!$C$1:$R$65536,6)="","",VLOOKUP($B362,'[2]AA Comparison'!$C$1:$R$65536,6,FALSE))</f>
        <v>#N/A</v>
      </c>
      <c r="L362" s="49" t="e">
        <f>IF(VLOOKUP($B362,'[2]AA Comparison'!$C$1:$R$65536,13)="","",VLOOKUP($B362,'[2]AA Comparison'!$C$1:$R$65536,13,FALSE))</f>
        <v>#N/A</v>
      </c>
      <c r="M362" s="49" t="e">
        <f>IF(VLOOKUP($B362,'[2]AA Comparison'!$C$1:$R$65536,7)="","",VLOOKUP($B362,'[2]AA Comparison'!$C$1:$R$65536,7,FALSE))</f>
        <v>#N/A</v>
      </c>
      <c r="N362" s="49" t="e">
        <f>IF(VLOOKUP($B362,'[2]AA Comparison'!$C$1:$R$65536,14)="","",VLOOKUP($B362,'[2]AA Comparison'!$C$1:$R$65536,14,FALSE))</f>
        <v>#N/A</v>
      </c>
      <c r="O362" s="49" t="e">
        <f>IF(VLOOKUP($B362,'[2]AA Comparison'!$C$1:$R$65536,8)="","",VLOOKUP($B362,'[2]AA Comparison'!$C$1:$R$65536,8,FALSE))</f>
        <v>#N/A</v>
      </c>
      <c r="P362" s="49" t="e">
        <f>IF(VLOOKUP($B362,'[2]AA Comparison'!$C$1:$R$65536,15)="","",VLOOKUP($B362,'[2]AA Comparison'!$C$1:$R$65536,15,FALSE))</f>
        <v>#N/A</v>
      </c>
      <c r="Q362" s="49" t="e">
        <f>IF(VLOOKUP($B362,'[2]AA Comparison'!$C$1:$R$65536,9)="","",VLOOKUP($B362,'[2]AA Comparison'!$C$1:$R$65536,9,FALSE))</f>
        <v>#N/A</v>
      </c>
      <c r="R362" s="49" t="e">
        <f>IF(VLOOKUP($B362,'[2]AA Comparison'!$C$1:$R$65536,16)="","",VLOOKUP($B362,'[2]AA Comparison'!$C$1:$R$65536,16,FALSE))</f>
        <v>#N/A</v>
      </c>
      <c r="S362" s="13">
        <f>VLOOKUP(B362,'[1]BuySell Data'!$A:$E,5,FALSE)</f>
        <v>3.0000000000000001E-3</v>
      </c>
      <c r="T362" s="30" t="str">
        <f>VLOOKUP(B362,'[1]Investment Managers'!$A:$B,2,FALSE)</f>
        <v>Hunter Hall Investment Management Ltd</v>
      </c>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c r="HY362" s="13"/>
      <c r="HZ362" s="13"/>
      <c r="IA362" s="13"/>
      <c r="IB362" s="13"/>
      <c r="IC362" s="13"/>
      <c r="ID362" s="13"/>
      <c r="IE362" s="13"/>
      <c r="IF362" s="13"/>
      <c r="IG362" s="13"/>
      <c r="IH362" s="13"/>
      <c r="II362" s="13"/>
      <c r="IJ362" s="13"/>
    </row>
    <row r="363" spans="1:244" s="37" customFormat="1" x14ac:dyDescent="0.25">
      <c r="A363" s="14" t="s">
        <v>1641</v>
      </c>
      <c r="B363" s="60" t="s">
        <v>1476</v>
      </c>
      <c r="C363" s="52" t="s">
        <v>874</v>
      </c>
      <c r="D363" s="50">
        <f>VLOOKUP(B363,'[1]ICR Data'!$A:$E,5,FALSE)</f>
        <v>9.8999999999999991E-3</v>
      </c>
      <c r="E363" s="179" t="e">
        <f>IF(VLOOKUP($B363,'[2]AA Comparison'!$C$1:$R$65536,3)="","",VLOOKUP($B363,'[2]AA Comparison'!$C$1:$R$65536,3,FALSE))</f>
        <v>#N/A</v>
      </c>
      <c r="F363" s="179" t="e">
        <f>IF(VLOOKUP($B363,'[2]AA Comparison'!$C$1:$R$65536,10)="","",VLOOKUP($B363,'[2]AA Comparison'!$C$1:$R$65536,10,FALSE))</f>
        <v>#N/A</v>
      </c>
      <c r="G363" s="179" t="e">
        <f>IF(VLOOKUP($B363,'[2]AA Comparison'!$C$1:$R$65536,4)="","",VLOOKUP($B363,'[2]AA Comparison'!$C$1:$R$65536,4,FALSE))</f>
        <v>#N/A</v>
      </c>
      <c r="H363" s="179" t="e">
        <f>IF(VLOOKUP($B363,'[2]AA Comparison'!$C$1:$R$65536,11)="","",VLOOKUP($B363,'[2]AA Comparison'!$C$1:$R$65536,11,FALSE))</f>
        <v>#N/A</v>
      </c>
      <c r="I363" s="179" t="e">
        <f>IF(VLOOKUP($B363,'[2]AA Comparison'!$C$1:$R$65536,5)="","",VLOOKUP($B363,'[2]AA Comparison'!$C$1:$R$65536,5,FALSE))</f>
        <v>#N/A</v>
      </c>
      <c r="J363" s="179" t="e">
        <f>IF(VLOOKUP($B363,'[2]AA Comparison'!$C$1:$R$65536,12)="","",VLOOKUP($B363,'[2]AA Comparison'!$C$1:$R$65536,12,FALSE))</f>
        <v>#N/A</v>
      </c>
      <c r="K363" s="49" t="e">
        <f>IF(VLOOKUP($B363,'[2]AA Comparison'!$C$1:$R$65536,6)="","",VLOOKUP($B363,'[2]AA Comparison'!$C$1:$R$65536,6,FALSE))</f>
        <v>#N/A</v>
      </c>
      <c r="L363" s="49" t="e">
        <f>IF(VLOOKUP($B363,'[2]AA Comparison'!$C$1:$R$65536,13)="","",VLOOKUP($B363,'[2]AA Comparison'!$C$1:$R$65536,13,FALSE))</f>
        <v>#N/A</v>
      </c>
      <c r="M363" s="49" t="e">
        <f>IF(VLOOKUP($B363,'[2]AA Comparison'!$C$1:$R$65536,7)="","",VLOOKUP($B363,'[2]AA Comparison'!$C$1:$R$65536,7,FALSE))</f>
        <v>#N/A</v>
      </c>
      <c r="N363" s="49" t="e">
        <f>IF(VLOOKUP($B363,'[2]AA Comparison'!$C$1:$R$65536,14)="","",VLOOKUP($B363,'[2]AA Comparison'!$C$1:$R$65536,14,FALSE))</f>
        <v>#N/A</v>
      </c>
      <c r="O363" s="49" t="e">
        <f>IF(VLOOKUP($B363,'[2]AA Comparison'!$C$1:$R$65536,8)="","",VLOOKUP($B363,'[2]AA Comparison'!$C$1:$R$65536,8,FALSE))</f>
        <v>#N/A</v>
      </c>
      <c r="P363" s="49" t="e">
        <f>IF(VLOOKUP($B363,'[2]AA Comparison'!$C$1:$R$65536,15)="","",VLOOKUP($B363,'[2]AA Comparison'!$C$1:$R$65536,15,FALSE))</f>
        <v>#N/A</v>
      </c>
      <c r="Q363" s="49" t="e">
        <f>IF(VLOOKUP($B363,'[2]AA Comparison'!$C$1:$R$65536,9)="","",VLOOKUP($B363,'[2]AA Comparison'!$C$1:$R$65536,9,FALSE))</f>
        <v>#N/A</v>
      </c>
      <c r="R363" s="49" t="e">
        <f>IF(VLOOKUP($B363,'[2]AA Comparison'!$C$1:$R$65536,16)="","",VLOOKUP($B363,'[2]AA Comparison'!$C$1:$R$65536,16,FALSE))</f>
        <v>#N/A</v>
      </c>
      <c r="S363" s="13">
        <f>VLOOKUP(B363,'[1]BuySell Data'!$A:$E,5,FALSE)</f>
        <v>4.0000000000000001E-3</v>
      </c>
      <c r="T363" s="30" t="str">
        <f>VLOOKUP(B363,'[1]Investment Managers'!$A:$B,2,FALSE)</f>
        <v>Perpetual Investment Management Ltd</v>
      </c>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c r="HU363" s="13"/>
      <c r="HV363" s="13"/>
      <c r="HW363" s="13"/>
      <c r="HX363" s="13"/>
      <c r="HY363" s="13"/>
      <c r="HZ363" s="13"/>
      <c r="IA363" s="13"/>
      <c r="IB363" s="13"/>
      <c r="IC363" s="13"/>
      <c r="ID363" s="13"/>
      <c r="IE363" s="13"/>
      <c r="IF363" s="13"/>
      <c r="IG363" s="13"/>
      <c r="IH363" s="13"/>
      <c r="II363" s="13"/>
      <c r="IJ363" s="13"/>
    </row>
    <row r="364" spans="1:244" s="37" customFormat="1" x14ac:dyDescent="0.25">
      <c r="A364" s="38" t="s">
        <v>1391</v>
      </c>
      <c r="B364" s="60" t="s">
        <v>1390</v>
      </c>
      <c r="C364" s="52" t="s">
        <v>874</v>
      </c>
      <c r="D364" s="50">
        <f>VLOOKUP(B364,'[1]ICR Data'!$A:$E,5,FALSE)</f>
        <v>9.8999999999999991E-3</v>
      </c>
      <c r="E364" s="179">
        <f>IF(VLOOKUP($B364,'[2]AA Comparison'!$C$1:$R$65536,3)="","",VLOOKUP($B364,'[2]AA Comparison'!$C$1:$R$65536,3,FALSE))</f>
        <v>0</v>
      </c>
      <c r="F364" s="179">
        <f>IF(VLOOKUP($B364,'[2]AA Comparison'!$C$1:$R$65536,10)="","",VLOOKUP($B364,'[2]AA Comparison'!$C$1:$R$65536,10,FALSE))</f>
        <v>0.25</v>
      </c>
      <c r="G364" s="179">
        <f>IF(VLOOKUP($B364,'[2]AA Comparison'!$C$1:$R$65536,4)="","",VLOOKUP($B364,'[2]AA Comparison'!$C$1:$R$65536,4,FALSE))</f>
        <v>0</v>
      </c>
      <c r="H364" s="179">
        <f>IF(VLOOKUP($B364,'[2]AA Comparison'!$C$1:$R$65536,11)="","",VLOOKUP($B364,'[2]AA Comparison'!$C$1:$R$65536,11,FALSE))</f>
        <v>0</v>
      </c>
      <c r="I364" s="179">
        <f>IF(VLOOKUP($B364,'[2]AA Comparison'!$C$1:$R$65536,5)="","",VLOOKUP($B364,'[2]AA Comparison'!$C$1:$R$65536,5,FALSE))</f>
        <v>0</v>
      </c>
      <c r="J364" s="179">
        <f>IF(VLOOKUP($B364,'[2]AA Comparison'!$C$1:$R$65536,12)="","",VLOOKUP($B364,'[2]AA Comparison'!$C$1:$R$65536,12,FALSE))</f>
        <v>0</v>
      </c>
      <c r="K364" s="49">
        <f>IF(VLOOKUP($B364,'[2]AA Comparison'!$C$1:$R$65536,6)="","",VLOOKUP($B364,'[2]AA Comparison'!$C$1:$R$65536,6,FALSE))</f>
        <v>0</v>
      </c>
      <c r="L364" s="49">
        <f>IF(VLOOKUP($B364,'[2]AA Comparison'!$C$1:$R$65536,13)="","",VLOOKUP($B364,'[2]AA Comparison'!$C$1:$R$65536,13,FALSE))</f>
        <v>0</v>
      </c>
      <c r="M364" s="49">
        <f>IF(VLOOKUP($B364,'[2]AA Comparison'!$C$1:$R$65536,7)="","",VLOOKUP($B364,'[2]AA Comparison'!$C$1:$R$65536,7,FALSE))</f>
        <v>0.75</v>
      </c>
      <c r="N364" s="49">
        <f>IF(VLOOKUP($B364,'[2]AA Comparison'!$C$1:$R$65536,14)="","",VLOOKUP($B364,'[2]AA Comparison'!$C$1:$R$65536,14,FALSE))</f>
        <v>1</v>
      </c>
      <c r="O364" s="49">
        <f>IF(VLOOKUP($B364,'[2]AA Comparison'!$C$1:$R$65536,8)="","",VLOOKUP($B364,'[2]AA Comparison'!$C$1:$R$65536,8,FALSE))</f>
        <v>0</v>
      </c>
      <c r="P364" s="49">
        <f>IF(VLOOKUP($B364,'[2]AA Comparison'!$C$1:$R$65536,15)="","",VLOOKUP($B364,'[2]AA Comparison'!$C$1:$R$65536,15,FALSE))</f>
        <v>0</v>
      </c>
      <c r="Q364" s="49">
        <f>IF(VLOOKUP($B364,'[2]AA Comparison'!$C$1:$R$65536,9)="","",VLOOKUP($B364,'[2]AA Comparison'!$C$1:$R$65536,9,FALSE))</f>
        <v>0</v>
      </c>
      <c r="R364" s="49">
        <f>IF(VLOOKUP($B364,'[2]AA Comparison'!$C$1:$R$65536,16)="","",VLOOKUP($B364,'[2]AA Comparison'!$C$1:$R$65536,16,FALSE))</f>
        <v>0</v>
      </c>
      <c r="S364" s="13">
        <f>VLOOKUP(B364,'[1]BuySell Data'!$A:$E,5,FALSE)</f>
        <v>2.5000000000000001E-3</v>
      </c>
      <c r="T364" s="30" t="str">
        <f>VLOOKUP(B364,'[1]Investment Managers'!$A:$B,2,FALSE)</f>
        <v>Perpetual Investment Management Ltd</v>
      </c>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c r="HU364" s="13"/>
      <c r="HV364" s="13"/>
      <c r="HW364" s="13"/>
      <c r="HX364" s="13"/>
      <c r="HY364" s="13"/>
      <c r="HZ364" s="13"/>
      <c r="IA364" s="13"/>
      <c r="IB364" s="13"/>
      <c r="IC364" s="13"/>
      <c r="ID364" s="13"/>
      <c r="IE364" s="13"/>
      <c r="IF364" s="13"/>
      <c r="IG364" s="13"/>
      <c r="IH364" s="13"/>
      <c r="II364" s="13"/>
      <c r="IJ364" s="13"/>
    </row>
    <row r="365" spans="1:244" s="3" customFormat="1" ht="13" x14ac:dyDescent="0.3">
      <c r="A365" s="118" t="s">
        <v>90</v>
      </c>
      <c r="B365" s="52" t="s">
        <v>91</v>
      </c>
      <c r="C365" s="52" t="s">
        <v>874</v>
      </c>
      <c r="D365" s="50">
        <f>VLOOKUP(B365,'[1]ICR Data'!$A:$E,5,FALSE)</f>
        <v>1.5300000000000001E-2</v>
      </c>
      <c r="E365" s="179">
        <f>IF(VLOOKUP($B365,'[2]AA Comparison'!$C$1:$R$65536,3)="","",VLOOKUP($B365,'[2]AA Comparison'!$C$1:$R$65536,3,FALSE))</f>
        <v>0</v>
      </c>
      <c r="F365" s="179">
        <f>IF(VLOOKUP($B365,'[2]AA Comparison'!$C$1:$R$65536,10)="","",VLOOKUP($B365,'[2]AA Comparison'!$C$1:$R$65536,10,FALSE))</f>
        <v>1</v>
      </c>
      <c r="G365" s="179">
        <f>IF(VLOOKUP($B365,'[2]AA Comparison'!$C$1:$R$65536,4)="","",VLOOKUP($B365,'[2]AA Comparison'!$C$1:$R$65536,4,FALSE))</f>
        <v>0</v>
      </c>
      <c r="H365" s="179">
        <f>IF(VLOOKUP($B365,'[2]AA Comparison'!$C$1:$R$65536,11)="","",VLOOKUP($B365,'[2]AA Comparison'!$C$1:$R$65536,11,FALSE))</f>
        <v>0</v>
      </c>
      <c r="I365" s="179">
        <f>IF(VLOOKUP($B365,'[2]AA Comparison'!$C$1:$R$65536,5)="","",VLOOKUP($B365,'[2]AA Comparison'!$C$1:$R$65536,5,FALSE))</f>
        <v>0</v>
      </c>
      <c r="J365" s="179">
        <f>IF(VLOOKUP($B365,'[2]AA Comparison'!$C$1:$R$65536,12)="","",VLOOKUP($B365,'[2]AA Comparison'!$C$1:$R$65536,12,FALSE))</f>
        <v>0</v>
      </c>
      <c r="K365" s="49">
        <f>IF(VLOOKUP($B365,'[2]AA Comparison'!$C$1:$R$65536,6)="","",VLOOKUP($B365,'[2]AA Comparison'!$C$1:$R$65536,6,FALSE))</f>
        <v>0</v>
      </c>
      <c r="L365" s="49">
        <f>IF(VLOOKUP($B365,'[2]AA Comparison'!$C$1:$R$65536,13)="","",VLOOKUP($B365,'[2]AA Comparison'!$C$1:$R$65536,13,FALSE))</f>
        <v>0</v>
      </c>
      <c r="M365" s="49">
        <f>IF(VLOOKUP($B365,'[2]AA Comparison'!$C$1:$R$65536,7)="","",VLOOKUP($B365,'[2]AA Comparison'!$C$1:$R$65536,7,FALSE))</f>
        <v>0</v>
      </c>
      <c r="N365" s="49">
        <f>IF(VLOOKUP($B365,'[2]AA Comparison'!$C$1:$R$65536,14)="","",VLOOKUP($B365,'[2]AA Comparison'!$C$1:$R$65536,14,FALSE))</f>
        <v>1</v>
      </c>
      <c r="O365" s="49">
        <f>IF(VLOOKUP($B365,'[2]AA Comparison'!$C$1:$R$65536,8)="","",VLOOKUP($B365,'[2]AA Comparison'!$C$1:$R$65536,8,FALSE))</f>
        <v>0</v>
      </c>
      <c r="P365" s="49">
        <f>IF(VLOOKUP($B365,'[2]AA Comparison'!$C$1:$R$65536,15)="","",VLOOKUP($B365,'[2]AA Comparison'!$C$1:$R$65536,15,FALSE))</f>
        <v>0</v>
      </c>
      <c r="Q365" s="49">
        <f>IF(VLOOKUP($B365,'[2]AA Comparison'!$C$1:$R$65536,9)="","",VLOOKUP($B365,'[2]AA Comparison'!$C$1:$R$65536,9,FALSE))</f>
        <v>0</v>
      </c>
      <c r="R365" s="49">
        <f>IF(VLOOKUP($B365,'[2]AA Comparison'!$C$1:$R$65536,16)="","",VLOOKUP($B365,'[2]AA Comparison'!$C$1:$R$65536,16,FALSE))</f>
        <v>0</v>
      </c>
      <c r="S365" s="13">
        <f>VLOOKUP(B365,'[1]BuySell Data'!$A:$E,5,FALSE)</f>
        <v>3.0000000000000001E-3</v>
      </c>
      <c r="T365" s="30" t="str">
        <f>VLOOKUP(B365,'[1]Investment Managers'!$A:$B,2,FALSE)</f>
        <v>Platinum Investment Management Ltd</v>
      </c>
      <c r="U365" s="39"/>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row>
    <row r="366" spans="1:244" s="3" customFormat="1" ht="13" x14ac:dyDescent="0.3">
      <c r="A366" s="118" t="s">
        <v>48</v>
      </c>
      <c r="B366" s="52" t="s">
        <v>49</v>
      </c>
      <c r="C366" s="52" t="s">
        <v>874</v>
      </c>
      <c r="D366" s="50">
        <f>VLOOKUP(B366,'[1]ICR Data'!$A:$E,5,FALSE)</f>
        <v>1.41E-2</v>
      </c>
      <c r="E366" s="179">
        <f>IF(VLOOKUP($B366,'[2]AA Comparison'!$C$1:$R$65536,3)="","",VLOOKUP($B366,'[2]AA Comparison'!$C$1:$R$65536,3,FALSE))</f>
        <v>0</v>
      </c>
      <c r="F366" s="179">
        <f>IF(VLOOKUP($B366,'[2]AA Comparison'!$C$1:$R$65536,10)="","",VLOOKUP($B366,'[2]AA Comparison'!$C$1:$R$65536,10,FALSE))</f>
        <v>1</v>
      </c>
      <c r="G366" s="179">
        <f>IF(VLOOKUP($B366,'[2]AA Comparison'!$C$1:$R$65536,4)="","",VLOOKUP($B366,'[2]AA Comparison'!$C$1:$R$65536,4,FALSE))</f>
        <v>0</v>
      </c>
      <c r="H366" s="179">
        <f>IF(VLOOKUP($B366,'[2]AA Comparison'!$C$1:$R$65536,11)="","",VLOOKUP($B366,'[2]AA Comparison'!$C$1:$R$65536,11,FALSE))</f>
        <v>0</v>
      </c>
      <c r="I366" s="179">
        <f>IF(VLOOKUP($B366,'[2]AA Comparison'!$C$1:$R$65536,5)="","",VLOOKUP($B366,'[2]AA Comparison'!$C$1:$R$65536,5,FALSE))</f>
        <v>0</v>
      </c>
      <c r="J366" s="179">
        <f>IF(VLOOKUP($B366,'[2]AA Comparison'!$C$1:$R$65536,12)="","",VLOOKUP($B366,'[2]AA Comparison'!$C$1:$R$65536,12,FALSE))</f>
        <v>0</v>
      </c>
      <c r="K366" s="49">
        <f>IF(VLOOKUP($B366,'[2]AA Comparison'!$C$1:$R$65536,6)="","",VLOOKUP($B366,'[2]AA Comparison'!$C$1:$R$65536,6,FALSE))</f>
        <v>0</v>
      </c>
      <c r="L366" s="49">
        <f>IF(VLOOKUP($B366,'[2]AA Comparison'!$C$1:$R$65536,13)="","",VLOOKUP($B366,'[2]AA Comparison'!$C$1:$R$65536,13,FALSE))</f>
        <v>0</v>
      </c>
      <c r="M366" s="49">
        <f>IF(VLOOKUP($B366,'[2]AA Comparison'!$C$1:$R$65536,7)="","",VLOOKUP($B366,'[2]AA Comparison'!$C$1:$R$65536,7,FALSE))</f>
        <v>0</v>
      </c>
      <c r="N366" s="49">
        <f>IF(VLOOKUP($B366,'[2]AA Comparison'!$C$1:$R$65536,14)="","",VLOOKUP($B366,'[2]AA Comparison'!$C$1:$R$65536,14,FALSE))</f>
        <v>1</v>
      </c>
      <c r="O366" s="49">
        <f>IF(VLOOKUP($B366,'[2]AA Comparison'!$C$1:$R$65536,8)="","",VLOOKUP($B366,'[2]AA Comparison'!$C$1:$R$65536,8,FALSE))</f>
        <v>0</v>
      </c>
      <c r="P366" s="49">
        <f>IF(VLOOKUP($B366,'[2]AA Comparison'!$C$1:$R$65536,15)="","",VLOOKUP($B366,'[2]AA Comparison'!$C$1:$R$65536,15,FALSE))</f>
        <v>0</v>
      </c>
      <c r="Q366" s="49">
        <f>IF(VLOOKUP($B366,'[2]AA Comparison'!$C$1:$R$65536,9)="","",VLOOKUP($B366,'[2]AA Comparison'!$C$1:$R$65536,9,FALSE))</f>
        <v>0</v>
      </c>
      <c r="R366" s="49">
        <f>IF(VLOOKUP($B366,'[2]AA Comparison'!$C$1:$R$65536,16)="","",VLOOKUP($B366,'[2]AA Comparison'!$C$1:$R$65536,16,FALSE))</f>
        <v>0</v>
      </c>
      <c r="S366" s="13">
        <f>VLOOKUP(B366,'[1]BuySell Data'!$A:$E,5,FALSE)</f>
        <v>3.0000000000000001E-3</v>
      </c>
      <c r="T366" s="30" t="str">
        <f>VLOOKUP(B366,'[1]Investment Managers'!$A:$B,2,FALSE)</f>
        <v>Platinum Investment Management Ltd</v>
      </c>
      <c r="U366" s="39"/>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row>
    <row r="367" spans="1:244" x14ac:dyDescent="0.25">
      <c r="A367" s="180" t="s">
        <v>318</v>
      </c>
      <c r="B367" s="52" t="s">
        <v>95</v>
      </c>
      <c r="C367" s="52" t="s">
        <v>874</v>
      </c>
      <c r="D367" s="50">
        <f>VLOOKUP(B367,'[1]ICR Data'!$A:$E,5,FALSE)</f>
        <v>2.1000000000000001E-2</v>
      </c>
      <c r="E367" s="179">
        <f>IF(VLOOKUP($B367,'[2]AA Comparison'!$C$1:$R$65536,3)="","",VLOOKUP($B367,'[2]AA Comparison'!$C$1:$R$65536,3,FALSE))</f>
        <v>0</v>
      </c>
      <c r="F367" s="179">
        <f>IF(VLOOKUP($B367,'[2]AA Comparison'!$C$1:$R$65536,10)="","",VLOOKUP($B367,'[2]AA Comparison'!$C$1:$R$65536,10,FALSE))</f>
        <v>1</v>
      </c>
      <c r="G367" s="179">
        <f>IF(VLOOKUP($B367,'[2]AA Comparison'!$C$1:$R$65536,4)="","",VLOOKUP($B367,'[2]AA Comparison'!$C$1:$R$65536,4,FALSE))</f>
        <v>0</v>
      </c>
      <c r="H367" s="179">
        <f>IF(VLOOKUP($B367,'[2]AA Comparison'!$C$1:$R$65536,11)="","",VLOOKUP($B367,'[2]AA Comparison'!$C$1:$R$65536,11,FALSE))</f>
        <v>0</v>
      </c>
      <c r="I367" s="179">
        <f>IF(VLOOKUP($B367,'[2]AA Comparison'!$C$1:$R$65536,5)="","",VLOOKUP($B367,'[2]AA Comparison'!$C$1:$R$65536,5,FALSE))</f>
        <v>0</v>
      </c>
      <c r="J367" s="179">
        <f>IF(VLOOKUP($B367,'[2]AA Comparison'!$C$1:$R$65536,12)="","",VLOOKUP($B367,'[2]AA Comparison'!$C$1:$R$65536,12,FALSE))</f>
        <v>0.3</v>
      </c>
      <c r="K367" s="49">
        <f>IF(VLOOKUP($B367,'[2]AA Comparison'!$C$1:$R$65536,6)="","",VLOOKUP($B367,'[2]AA Comparison'!$C$1:$R$65536,6,FALSE))</f>
        <v>0</v>
      </c>
      <c r="L367" s="49">
        <f>IF(VLOOKUP($B367,'[2]AA Comparison'!$C$1:$R$65536,13)="","",VLOOKUP($B367,'[2]AA Comparison'!$C$1:$R$65536,13,FALSE))</f>
        <v>0</v>
      </c>
      <c r="M367" s="49">
        <f>IF(VLOOKUP($B367,'[2]AA Comparison'!$C$1:$R$65536,7)="","",VLOOKUP($B367,'[2]AA Comparison'!$C$1:$R$65536,7,FALSE))</f>
        <v>0</v>
      </c>
      <c r="N367" s="49">
        <f>IF(VLOOKUP($B367,'[2]AA Comparison'!$C$1:$R$65536,14)="","",VLOOKUP($B367,'[2]AA Comparison'!$C$1:$R$65536,14,FALSE))</f>
        <v>1</v>
      </c>
      <c r="O367" s="49">
        <f>IF(VLOOKUP($B367,'[2]AA Comparison'!$C$1:$R$65536,8)="","",VLOOKUP($B367,'[2]AA Comparison'!$C$1:$R$65536,8,FALSE))</f>
        <v>0</v>
      </c>
      <c r="P367" s="49">
        <f>IF(VLOOKUP($B367,'[2]AA Comparison'!$C$1:$R$65536,15)="","",VLOOKUP($B367,'[2]AA Comparison'!$C$1:$R$65536,15,FALSE))</f>
        <v>0</v>
      </c>
      <c r="Q367" s="49">
        <f>IF(VLOOKUP($B367,'[2]AA Comparison'!$C$1:$R$65536,9)="","",VLOOKUP($B367,'[2]AA Comparison'!$C$1:$R$65536,9,FALSE))</f>
        <v>0</v>
      </c>
      <c r="R367" s="49">
        <f>IF(VLOOKUP($B367,'[2]AA Comparison'!$C$1:$R$65536,16)="","",VLOOKUP($B367,'[2]AA Comparison'!$C$1:$R$65536,16,FALSE))</f>
        <v>0.1</v>
      </c>
      <c r="S367" s="13">
        <f>VLOOKUP(B367,'[1]BuySell Data'!$A:$E,5,FALSE)</f>
        <v>5.0000000000000001E-3</v>
      </c>
      <c r="T367" s="30" t="str">
        <f>VLOOKUP(B367,'[1]Investment Managers'!$A:$B,2,FALSE)</f>
        <v>PM CAPITAL Limited</v>
      </c>
      <c r="U367" s="39"/>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c r="DT367" s="37"/>
      <c r="DU367" s="37"/>
      <c r="DV367" s="37"/>
      <c r="DW367" s="37"/>
      <c r="DX367" s="37"/>
      <c r="DY367" s="37"/>
      <c r="DZ367" s="37"/>
      <c r="EA367" s="37"/>
      <c r="EB367" s="37"/>
      <c r="EC367" s="37"/>
      <c r="ED367" s="37"/>
      <c r="EE367" s="37"/>
      <c r="EF367" s="37"/>
      <c r="EG367" s="37"/>
      <c r="EH367" s="37"/>
      <c r="EI367" s="37"/>
      <c r="EJ367" s="37"/>
      <c r="EK367" s="37"/>
      <c r="EL367" s="37"/>
      <c r="EM367" s="37"/>
      <c r="EN367" s="37"/>
      <c r="EO367" s="37"/>
      <c r="EP367" s="37"/>
      <c r="EQ367" s="37"/>
      <c r="ER367" s="37"/>
      <c r="ES367" s="37"/>
      <c r="ET367" s="37"/>
      <c r="EU367" s="37"/>
      <c r="EV367" s="37"/>
      <c r="EW367" s="37"/>
      <c r="EX367" s="37"/>
      <c r="EY367" s="37"/>
      <c r="EZ367" s="37"/>
      <c r="FA367" s="37"/>
      <c r="FB367" s="37"/>
      <c r="FC367" s="37"/>
      <c r="FD367" s="37"/>
      <c r="FE367" s="37"/>
      <c r="FF367" s="37"/>
      <c r="FG367" s="37"/>
      <c r="FH367" s="37"/>
      <c r="FI367" s="37"/>
      <c r="FJ367" s="37"/>
      <c r="FK367" s="37"/>
      <c r="FL367" s="37"/>
      <c r="FM367" s="37"/>
      <c r="FN367" s="37"/>
      <c r="FO367" s="37"/>
      <c r="FP367" s="37"/>
      <c r="FQ367" s="37"/>
      <c r="FR367" s="37"/>
      <c r="FS367" s="37"/>
      <c r="FT367" s="37"/>
      <c r="FU367" s="37"/>
      <c r="FV367" s="37"/>
      <c r="FW367" s="37"/>
      <c r="FX367" s="37"/>
      <c r="FY367" s="37"/>
      <c r="FZ367" s="37"/>
      <c r="GA367" s="37"/>
      <c r="GB367" s="37"/>
      <c r="GC367" s="37"/>
      <c r="GD367" s="37"/>
      <c r="GE367" s="37"/>
      <c r="GF367" s="37"/>
      <c r="GG367" s="37"/>
      <c r="GH367" s="37"/>
      <c r="GI367" s="37"/>
      <c r="GJ367" s="37"/>
      <c r="GK367" s="37"/>
      <c r="GL367" s="37"/>
      <c r="GM367" s="37"/>
      <c r="GN367" s="37"/>
      <c r="GO367" s="37"/>
      <c r="GP367" s="37"/>
      <c r="GQ367" s="37"/>
      <c r="GR367" s="37"/>
      <c r="GS367" s="37"/>
      <c r="GT367" s="37"/>
      <c r="GU367" s="37"/>
      <c r="GV367" s="37"/>
      <c r="GW367" s="37"/>
      <c r="GX367" s="37"/>
      <c r="GY367" s="37"/>
      <c r="GZ367" s="37"/>
      <c r="HA367" s="37"/>
      <c r="HB367" s="37"/>
      <c r="HC367" s="37"/>
      <c r="HD367" s="37"/>
      <c r="HE367" s="37"/>
      <c r="HF367" s="37"/>
      <c r="HG367" s="37"/>
      <c r="HH367" s="37"/>
      <c r="HI367" s="37"/>
      <c r="HJ367" s="37"/>
      <c r="HK367" s="37"/>
      <c r="HL367" s="37"/>
      <c r="HM367" s="37"/>
      <c r="HN367" s="37"/>
      <c r="HO367" s="37"/>
      <c r="HP367" s="37"/>
      <c r="HQ367" s="37"/>
      <c r="HR367" s="37"/>
      <c r="HS367" s="37"/>
      <c r="HT367" s="37"/>
      <c r="HU367" s="37"/>
      <c r="HV367" s="37"/>
      <c r="HW367" s="37"/>
      <c r="HX367" s="37"/>
      <c r="HY367" s="37"/>
      <c r="HZ367" s="37"/>
      <c r="IA367" s="37"/>
      <c r="IB367" s="37"/>
      <c r="IC367" s="37"/>
      <c r="ID367" s="37"/>
      <c r="IE367" s="37"/>
      <c r="IF367" s="37"/>
      <c r="IG367" s="37"/>
      <c r="IH367" s="37"/>
      <c r="II367" s="37"/>
      <c r="IJ367" s="37"/>
    </row>
    <row r="368" spans="1:244" x14ac:dyDescent="0.25">
      <c r="A368" s="38" t="s">
        <v>1045</v>
      </c>
      <c r="B368" s="19" t="s">
        <v>414</v>
      </c>
      <c r="C368" s="52" t="s">
        <v>874</v>
      </c>
      <c r="D368" s="50">
        <f>VLOOKUP(B368,'[1]ICR Data'!$A:$E,5,FALSE)</f>
        <v>4.5999999999999999E-3</v>
      </c>
      <c r="E368" s="179">
        <f>IF(VLOOKUP($B368,'[2]AA Comparison'!$C$1:$R$65536,3)="","",VLOOKUP($B368,'[2]AA Comparison'!$C$1:$R$65536,3,FALSE))</f>
        <v>0</v>
      </c>
      <c r="F368" s="179">
        <f>IF(VLOOKUP($B368,'[2]AA Comparison'!$C$1:$R$65536,10)="","",VLOOKUP($B368,'[2]AA Comparison'!$C$1:$R$65536,10,FALSE))</f>
        <v>0.05</v>
      </c>
      <c r="G368" s="179">
        <f>IF(VLOOKUP($B368,'[2]AA Comparison'!$C$1:$R$65536,4)="","",VLOOKUP($B368,'[2]AA Comparison'!$C$1:$R$65536,4,FALSE))</f>
        <v>0</v>
      </c>
      <c r="H368" s="179">
        <f>IF(VLOOKUP($B368,'[2]AA Comparison'!$C$1:$R$65536,11)="","",VLOOKUP($B368,'[2]AA Comparison'!$C$1:$R$65536,11,FALSE))</f>
        <v>0</v>
      </c>
      <c r="I368" s="179">
        <f>IF(VLOOKUP($B368,'[2]AA Comparison'!$C$1:$R$65536,5)="","",VLOOKUP($B368,'[2]AA Comparison'!$C$1:$R$65536,5,FALSE))</f>
        <v>0</v>
      </c>
      <c r="J368" s="179">
        <f>IF(VLOOKUP($B368,'[2]AA Comparison'!$C$1:$R$65536,12)="","",VLOOKUP($B368,'[2]AA Comparison'!$C$1:$R$65536,12,FALSE))</f>
        <v>0</v>
      </c>
      <c r="K368" s="49">
        <f>IF(VLOOKUP($B368,'[2]AA Comparison'!$C$1:$R$65536,6)="","",VLOOKUP($B368,'[2]AA Comparison'!$C$1:$R$65536,6,FALSE))</f>
        <v>0</v>
      </c>
      <c r="L368" s="49">
        <f>IF(VLOOKUP($B368,'[2]AA Comparison'!$C$1:$R$65536,13)="","",VLOOKUP($B368,'[2]AA Comparison'!$C$1:$R$65536,13,FALSE))</f>
        <v>0</v>
      </c>
      <c r="M368" s="49">
        <f>IF(VLOOKUP($B368,'[2]AA Comparison'!$C$1:$R$65536,7)="","",VLOOKUP($B368,'[2]AA Comparison'!$C$1:$R$65536,7,FALSE))</f>
        <v>0.95</v>
      </c>
      <c r="N368" s="49">
        <f>IF(VLOOKUP($B368,'[2]AA Comparison'!$C$1:$R$65536,14)="","",VLOOKUP($B368,'[2]AA Comparison'!$C$1:$R$65536,14,FALSE))</f>
        <v>1</v>
      </c>
      <c r="O368" s="49">
        <f>IF(VLOOKUP($B368,'[2]AA Comparison'!$C$1:$R$65536,8)="","",VLOOKUP($B368,'[2]AA Comparison'!$C$1:$R$65536,8,FALSE))</f>
        <v>0</v>
      </c>
      <c r="P368" s="49">
        <f>IF(VLOOKUP($B368,'[2]AA Comparison'!$C$1:$R$65536,15)="","",VLOOKUP($B368,'[2]AA Comparison'!$C$1:$R$65536,15,FALSE))</f>
        <v>0</v>
      </c>
      <c r="Q368" s="49">
        <f>IF(VLOOKUP($B368,'[2]AA Comparison'!$C$1:$R$65536,9)="","",VLOOKUP($B368,'[2]AA Comparison'!$C$1:$R$65536,9,FALSE))</f>
        <v>0</v>
      </c>
      <c r="R368" s="49">
        <f>IF(VLOOKUP($B368,'[2]AA Comparison'!$C$1:$R$65536,16)="","",VLOOKUP($B368,'[2]AA Comparison'!$C$1:$R$65536,16,FALSE))</f>
        <v>0</v>
      </c>
      <c r="S368" s="13">
        <f>VLOOKUP(B368,'[1]BuySell Data'!$A:$E,5,FALSE)</f>
        <v>2E-3</v>
      </c>
      <c r="T368" s="30" t="str">
        <f>VLOOKUP(B368,'[1]Investment Managers'!$A:$B,2,FALSE)</f>
        <v>First Sentier Investors</v>
      </c>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row>
    <row r="369" spans="1:244" s="37" customFormat="1" x14ac:dyDescent="0.25">
      <c r="A369" s="118" t="s">
        <v>430</v>
      </c>
      <c r="B369" s="39" t="s">
        <v>164</v>
      </c>
      <c r="C369" s="52" t="s">
        <v>874</v>
      </c>
      <c r="D369" s="50">
        <f>VLOOKUP(B369,'[1]ICR Data'!$A:$E,5,FALSE)</f>
        <v>1.1200000000000002E-2</v>
      </c>
      <c r="E369" s="179">
        <f>IF(VLOOKUP($B369,'[2]AA Comparison'!$C$1:$R$65536,3)="","",VLOOKUP($B369,'[2]AA Comparison'!$C$1:$R$65536,3,FALSE))</f>
        <v>0</v>
      </c>
      <c r="F369" s="179">
        <f>IF(VLOOKUP($B369,'[2]AA Comparison'!$C$1:$R$65536,10)="","",VLOOKUP($B369,'[2]AA Comparison'!$C$1:$R$65536,10,FALSE))</f>
        <v>0</v>
      </c>
      <c r="G369" s="179">
        <f>IF(VLOOKUP($B369,'[2]AA Comparison'!$C$1:$R$65536,4)="","",VLOOKUP($B369,'[2]AA Comparison'!$C$1:$R$65536,4,FALSE))</f>
        <v>0</v>
      </c>
      <c r="H369" s="179">
        <f>IF(VLOOKUP($B369,'[2]AA Comparison'!$C$1:$R$65536,11)="","",VLOOKUP($B369,'[2]AA Comparison'!$C$1:$R$65536,11,FALSE))</f>
        <v>0</v>
      </c>
      <c r="I369" s="179">
        <f>IF(VLOOKUP($B369,'[2]AA Comparison'!$C$1:$R$65536,5)="","",VLOOKUP($B369,'[2]AA Comparison'!$C$1:$R$65536,5,FALSE))</f>
        <v>0</v>
      </c>
      <c r="J369" s="179">
        <f>IF(VLOOKUP($B369,'[2]AA Comparison'!$C$1:$R$65536,12)="","",VLOOKUP($B369,'[2]AA Comparison'!$C$1:$R$65536,12,FALSE))</f>
        <v>0</v>
      </c>
      <c r="K369" s="49">
        <f>IF(VLOOKUP($B369,'[2]AA Comparison'!$C$1:$R$65536,6)="","",VLOOKUP($B369,'[2]AA Comparison'!$C$1:$R$65536,6,FALSE))</f>
        <v>0</v>
      </c>
      <c r="L369" s="49">
        <f>IF(VLOOKUP($B369,'[2]AA Comparison'!$C$1:$R$65536,13)="","",VLOOKUP($B369,'[2]AA Comparison'!$C$1:$R$65536,13,FALSE))</f>
        <v>0</v>
      </c>
      <c r="M369" s="49">
        <f>IF(VLOOKUP($B369,'[2]AA Comparison'!$C$1:$R$65536,7)="","",VLOOKUP($B369,'[2]AA Comparison'!$C$1:$R$65536,7,FALSE))</f>
        <v>1</v>
      </c>
      <c r="N369" s="49">
        <f>IF(VLOOKUP($B369,'[2]AA Comparison'!$C$1:$R$65536,14)="","",VLOOKUP($B369,'[2]AA Comparison'!$C$1:$R$65536,14,FALSE))</f>
        <v>1</v>
      </c>
      <c r="O369" s="49">
        <f>IF(VLOOKUP($B369,'[2]AA Comparison'!$C$1:$R$65536,8)="","",VLOOKUP($B369,'[2]AA Comparison'!$C$1:$R$65536,8,FALSE))</f>
        <v>0</v>
      </c>
      <c r="P369" s="49">
        <f>IF(VLOOKUP($B369,'[2]AA Comparison'!$C$1:$R$65536,15)="","",VLOOKUP($B369,'[2]AA Comparison'!$C$1:$R$65536,15,FALSE))</f>
        <v>0</v>
      </c>
      <c r="Q369" s="49">
        <f>IF(VLOOKUP($B369,'[2]AA Comparison'!$C$1:$R$65536,9)="","",VLOOKUP($B369,'[2]AA Comparison'!$C$1:$R$65536,9,FALSE))</f>
        <v>0</v>
      </c>
      <c r="R369" s="49">
        <f>IF(VLOOKUP($B369,'[2]AA Comparison'!$C$1:$R$65536,16)="","",VLOOKUP($B369,'[2]AA Comparison'!$C$1:$R$65536,16,FALSE))</f>
        <v>0</v>
      </c>
      <c r="S369" s="13">
        <f>VLOOKUP(B369,'[1]BuySell Data'!$A:$E,5,FALSE)</f>
        <v>3.0999999999999999E-3</v>
      </c>
      <c r="T369" s="30" t="str">
        <f>VLOOKUP(B369,'[1]Investment Managers'!$A:$B,2,FALSE)</f>
        <v>Russell Investment Management Limited</v>
      </c>
      <c r="U369" s="39"/>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row>
    <row r="370" spans="1:244" s="11" customFormat="1" x14ac:dyDescent="0.25">
      <c r="A370" s="118" t="s">
        <v>431</v>
      </c>
      <c r="B370" s="39" t="s">
        <v>310</v>
      </c>
      <c r="C370" s="52" t="s">
        <v>874</v>
      </c>
      <c r="D370" s="50">
        <f>VLOOKUP(B370,'[1]ICR Data'!$A:$E,5,FALSE)</f>
        <v>1.04E-2</v>
      </c>
      <c r="E370" s="179">
        <f>IF(VLOOKUP($B370,'[2]AA Comparison'!$C$1:$R$65536,3)="","",VLOOKUP($B370,'[2]AA Comparison'!$C$1:$R$65536,3,FALSE))</f>
        <v>0</v>
      </c>
      <c r="F370" s="179">
        <f>IF(VLOOKUP($B370,'[2]AA Comparison'!$C$1:$R$65536,10)="","",VLOOKUP($B370,'[2]AA Comparison'!$C$1:$R$65536,10,FALSE))</f>
        <v>0</v>
      </c>
      <c r="G370" s="179">
        <f>IF(VLOOKUP($B370,'[2]AA Comparison'!$C$1:$R$65536,4)="","",VLOOKUP($B370,'[2]AA Comparison'!$C$1:$R$65536,4,FALSE))</f>
        <v>0</v>
      </c>
      <c r="H370" s="179">
        <f>IF(VLOOKUP($B370,'[2]AA Comparison'!$C$1:$R$65536,11)="","",VLOOKUP($B370,'[2]AA Comparison'!$C$1:$R$65536,11,FALSE))</f>
        <v>0</v>
      </c>
      <c r="I370" s="179">
        <f>IF(VLOOKUP($B370,'[2]AA Comparison'!$C$1:$R$65536,5)="","",VLOOKUP($B370,'[2]AA Comparison'!$C$1:$R$65536,5,FALSE))</f>
        <v>0</v>
      </c>
      <c r="J370" s="179">
        <f>IF(VLOOKUP($B370,'[2]AA Comparison'!$C$1:$R$65536,12)="","",VLOOKUP($B370,'[2]AA Comparison'!$C$1:$R$65536,12,FALSE))</f>
        <v>0</v>
      </c>
      <c r="K370" s="49">
        <f>IF(VLOOKUP($B370,'[2]AA Comparison'!$C$1:$R$65536,6)="","",VLOOKUP($B370,'[2]AA Comparison'!$C$1:$R$65536,6,FALSE))</f>
        <v>0</v>
      </c>
      <c r="L370" s="49">
        <f>IF(VLOOKUP($B370,'[2]AA Comparison'!$C$1:$R$65536,13)="","",VLOOKUP($B370,'[2]AA Comparison'!$C$1:$R$65536,13,FALSE))</f>
        <v>0</v>
      </c>
      <c r="M370" s="49">
        <f>IF(VLOOKUP($B370,'[2]AA Comparison'!$C$1:$R$65536,7)="","",VLOOKUP($B370,'[2]AA Comparison'!$C$1:$R$65536,7,FALSE))</f>
        <v>1</v>
      </c>
      <c r="N370" s="49">
        <f>IF(VLOOKUP($B370,'[2]AA Comparison'!$C$1:$R$65536,14)="","",VLOOKUP($B370,'[2]AA Comparison'!$C$1:$R$65536,14,FALSE))</f>
        <v>1</v>
      </c>
      <c r="O370" s="49">
        <f>IF(VLOOKUP($B370,'[2]AA Comparison'!$C$1:$R$65536,8)="","",VLOOKUP($B370,'[2]AA Comparison'!$C$1:$R$65536,8,FALSE))</f>
        <v>0</v>
      </c>
      <c r="P370" s="49">
        <f>IF(VLOOKUP($B370,'[2]AA Comparison'!$C$1:$R$65536,15)="","",VLOOKUP($B370,'[2]AA Comparison'!$C$1:$R$65536,15,FALSE))</f>
        <v>0</v>
      </c>
      <c r="Q370" s="49">
        <f>IF(VLOOKUP($B370,'[2]AA Comparison'!$C$1:$R$65536,9)="","",VLOOKUP($B370,'[2]AA Comparison'!$C$1:$R$65536,9,FALSE))</f>
        <v>0</v>
      </c>
      <c r="R370" s="49">
        <f>IF(VLOOKUP($B370,'[2]AA Comparison'!$C$1:$R$65536,16)="","",VLOOKUP($B370,'[2]AA Comparison'!$C$1:$R$65536,16,FALSE))</f>
        <v>0</v>
      </c>
      <c r="S370" s="13">
        <f>VLOOKUP(B370,'[1]BuySell Data'!$A:$E,5,FALSE)</f>
        <v>2.5000000000000001E-3</v>
      </c>
      <c r="T370" s="30" t="str">
        <f>VLOOKUP(B370,'[1]Investment Managers'!$A:$B,2,FALSE)</f>
        <v>Russell Investment Management Limited</v>
      </c>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row>
    <row r="371" spans="1:244" s="3" customFormat="1" ht="13" x14ac:dyDescent="0.3">
      <c r="A371" s="118" t="s">
        <v>235</v>
      </c>
      <c r="B371" s="39" t="s">
        <v>173</v>
      </c>
      <c r="C371" s="52" t="s">
        <v>874</v>
      </c>
      <c r="D371" s="50">
        <f>VLOOKUP(B371,'[1]ICR Data'!$A:$E,5,FALSE)</f>
        <v>9.3999999999999986E-3</v>
      </c>
      <c r="E371" s="179">
        <f>IF(VLOOKUP($B371,'[2]AA Comparison'!$C$1:$R$65536,3)="","",VLOOKUP($B371,'[2]AA Comparison'!$C$1:$R$65536,3,FALSE))</f>
        <v>0</v>
      </c>
      <c r="F371" s="179">
        <f>IF(VLOOKUP($B371,'[2]AA Comparison'!$C$1:$R$65536,10)="","",VLOOKUP($B371,'[2]AA Comparison'!$C$1:$R$65536,10,FALSE))</f>
        <v>0.1</v>
      </c>
      <c r="G371" s="179">
        <f>IF(VLOOKUP($B371,'[2]AA Comparison'!$C$1:$R$65536,4)="","",VLOOKUP($B371,'[2]AA Comparison'!$C$1:$R$65536,4,FALSE))</f>
        <v>0</v>
      </c>
      <c r="H371" s="179">
        <f>IF(VLOOKUP($B371,'[2]AA Comparison'!$C$1:$R$65536,11)="","",VLOOKUP($B371,'[2]AA Comparison'!$C$1:$R$65536,11,FALSE))</f>
        <v>0</v>
      </c>
      <c r="I371" s="179">
        <f>IF(VLOOKUP($B371,'[2]AA Comparison'!$C$1:$R$65536,5)="","",VLOOKUP($B371,'[2]AA Comparison'!$C$1:$R$65536,5,FALSE))</f>
        <v>0</v>
      </c>
      <c r="J371" s="179">
        <f>IF(VLOOKUP($B371,'[2]AA Comparison'!$C$1:$R$65536,12)="","",VLOOKUP($B371,'[2]AA Comparison'!$C$1:$R$65536,12,FALSE))</f>
        <v>0</v>
      </c>
      <c r="K371" s="49">
        <f>IF(VLOOKUP($B371,'[2]AA Comparison'!$C$1:$R$65536,6)="","",VLOOKUP($B371,'[2]AA Comparison'!$C$1:$R$65536,6,FALSE))</f>
        <v>0</v>
      </c>
      <c r="L371" s="49">
        <f>IF(VLOOKUP($B371,'[2]AA Comparison'!$C$1:$R$65536,13)="","",VLOOKUP($B371,'[2]AA Comparison'!$C$1:$R$65536,13,FALSE))</f>
        <v>0</v>
      </c>
      <c r="M371" s="49">
        <f>IF(VLOOKUP($B371,'[2]AA Comparison'!$C$1:$R$65536,7)="","",VLOOKUP($B371,'[2]AA Comparison'!$C$1:$R$65536,7,FALSE))</f>
        <v>0.9</v>
      </c>
      <c r="N371" s="49">
        <f>IF(VLOOKUP($B371,'[2]AA Comparison'!$C$1:$R$65536,14)="","",VLOOKUP($B371,'[2]AA Comparison'!$C$1:$R$65536,14,FALSE))</f>
        <v>1</v>
      </c>
      <c r="O371" s="49">
        <f>IF(VLOOKUP($B371,'[2]AA Comparison'!$C$1:$R$65536,8)="","",VLOOKUP($B371,'[2]AA Comparison'!$C$1:$R$65536,8,FALSE))</f>
        <v>0</v>
      </c>
      <c r="P371" s="49">
        <f>IF(VLOOKUP($B371,'[2]AA Comparison'!$C$1:$R$65536,15)="","",VLOOKUP($B371,'[2]AA Comparison'!$C$1:$R$65536,15,FALSE))</f>
        <v>0</v>
      </c>
      <c r="Q371" s="49">
        <f>IF(VLOOKUP($B371,'[2]AA Comparison'!$C$1:$R$65536,9)="","",VLOOKUP($B371,'[2]AA Comparison'!$C$1:$R$65536,9,FALSE))</f>
        <v>0</v>
      </c>
      <c r="R371" s="49">
        <f>IF(VLOOKUP($B371,'[2]AA Comparison'!$C$1:$R$65536,16)="","",VLOOKUP($B371,'[2]AA Comparison'!$C$1:$R$65536,16,FALSE))</f>
        <v>0</v>
      </c>
      <c r="S371" s="13">
        <f>VLOOKUP(B371,'[1]BuySell Data'!$A:$E,5,FALSE)</f>
        <v>4.5000000000000005E-3</v>
      </c>
      <c r="T371" s="30" t="str">
        <f>VLOOKUP(B371,'[1]Investment Managers'!$A:$B,2,FALSE)</f>
        <v>T. Rowe Price</v>
      </c>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row>
    <row r="372" spans="1:244" s="3" customFormat="1" ht="13" x14ac:dyDescent="0.3">
      <c r="A372" s="118" t="s">
        <v>12</v>
      </c>
      <c r="B372" s="50" t="s">
        <v>13</v>
      </c>
      <c r="C372" s="52" t="s">
        <v>874</v>
      </c>
      <c r="D372" s="50">
        <f>VLOOKUP(B372,'[1]ICR Data'!$A:$E,5,FALSE)</f>
        <v>1.8E-3</v>
      </c>
      <c r="E372" s="179">
        <f>IF(VLOOKUP($B372,'[2]AA Comparison'!$C$1:$R$65536,3)="","",VLOOKUP($B372,'[2]AA Comparison'!$C$1:$R$65536,3,FALSE))</f>
        <v>0</v>
      </c>
      <c r="F372" s="179">
        <f>IF(VLOOKUP($B372,'[2]AA Comparison'!$C$1:$R$65536,10)="","",VLOOKUP($B372,'[2]AA Comparison'!$C$1:$R$65536,10,FALSE))</f>
        <v>0</v>
      </c>
      <c r="G372" s="179">
        <f>IF(VLOOKUP($B372,'[2]AA Comparison'!$C$1:$R$65536,4)="","",VLOOKUP($B372,'[2]AA Comparison'!$C$1:$R$65536,4,FALSE))</f>
        <v>0</v>
      </c>
      <c r="H372" s="179">
        <f>IF(VLOOKUP($B372,'[2]AA Comparison'!$C$1:$R$65536,11)="","",VLOOKUP($B372,'[2]AA Comparison'!$C$1:$R$65536,11,FALSE))</f>
        <v>0</v>
      </c>
      <c r="I372" s="179">
        <f>IF(VLOOKUP($B372,'[2]AA Comparison'!$C$1:$R$65536,5)="","",VLOOKUP($B372,'[2]AA Comparison'!$C$1:$R$65536,5,FALSE))</f>
        <v>0</v>
      </c>
      <c r="J372" s="179">
        <f>IF(VLOOKUP($B372,'[2]AA Comparison'!$C$1:$R$65536,12)="","",VLOOKUP($B372,'[2]AA Comparison'!$C$1:$R$65536,12,FALSE))</f>
        <v>0</v>
      </c>
      <c r="K372" s="49">
        <f>IF(VLOOKUP($B372,'[2]AA Comparison'!$C$1:$R$65536,6)="","",VLOOKUP($B372,'[2]AA Comparison'!$C$1:$R$65536,6,FALSE))</f>
        <v>0</v>
      </c>
      <c r="L372" s="49">
        <f>IF(VLOOKUP($B372,'[2]AA Comparison'!$C$1:$R$65536,13)="","",VLOOKUP($B372,'[2]AA Comparison'!$C$1:$R$65536,13,FALSE))</f>
        <v>0</v>
      </c>
      <c r="M372" s="49">
        <f>IF(VLOOKUP($B372,'[2]AA Comparison'!$C$1:$R$65536,7)="","",VLOOKUP($B372,'[2]AA Comparison'!$C$1:$R$65536,7,FALSE))</f>
        <v>1</v>
      </c>
      <c r="N372" s="49">
        <f>IF(VLOOKUP($B372,'[2]AA Comparison'!$C$1:$R$65536,14)="","",VLOOKUP($B372,'[2]AA Comparison'!$C$1:$R$65536,14,FALSE))</f>
        <v>1</v>
      </c>
      <c r="O372" s="49">
        <f>IF(VLOOKUP($B372,'[2]AA Comparison'!$C$1:$R$65536,8)="","",VLOOKUP($B372,'[2]AA Comparison'!$C$1:$R$65536,8,FALSE))</f>
        <v>0</v>
      </c>
      <c r="P372" s="49">
        <f>IF(VLOOKUP($B372,'[2]AA Comparison'!$C$1:$R$65536,15)="","",VLOOKUP($B372,'[2]AA Comparison'!$C$1:$R$65536,15,FALSE))</f>
        <v>0</v>
      </c>
      <c r="Q372" s="49">
        <f>IF(VLOOKUP($B372,'[2]AA Comparison'!$C$1:$R$65536,9)="","",VLOOKUP($B372,'[2]AA Comparison'!$C$1:$R$65536,9,FALSE))</f>
        <v>0</v>
      </c>
      <c r="R372" s="49">
        <f>IF(VLOOKUP($B372,'[2]AA Comparison'!$C$1:$R$65536,16)="","",VLOOKUP($B372,'[2]AA Comparison'!$C$1:$R$65536,16,FALSE))</f>
        <v>0</v>
      </c>
      <c r="S372" s="13">
        <f>VLOOKUP(B372,'[1]BuySell Data'!$A:$E,5,FALSE)</f>
        <v>1.1999999999999999E-3</v>
      </c>
      <c r="T372" s="30" t="str">
        <f>VLOOKUP(B372,'[1]Investment Managers'!$A:$B,2,FALSE)</f>
        <v>OnePath Funds Management Limited</v>
      </c>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row>
    <row r="373" spans="1:244" s="37" customFormat="1" x14ac:dyDescent="0.25">
      <c r="A373" s="118" t="s">
        <v>170</v>
      </c>
      <c r="B373" s="39" t="s">
        <v>171</v>
      </c>
      <c r="C373" s="52" t="s">
        <v>874</v>
      </c>
      <c r="D373" s="50">
        <f>VLOOKUP(B373,'[1]ICR Data'!$A:$E,5,FALSE)</f>
        <v>1.2800000000000001E-2</v>
      </c>
      <c r="E373" s="179">
        <f>IF(VLOOKUP($B373,'[2]AA Comparison'!$C$1:$R$65536,3)="","",VLOOKUP($B373,'[2]AA Comparison'!$C$1:$R$65536,3,FALSE))</f>
        <v>0</v>
      </c>
      <c r="F373" s="179">
        <f>IF(VLOOKUP($B373,'[2]AA Comparison'!$C$1:$R$65536,10)="","",VLOOKUP($B373,'[2]AA Comparison'!$C$1:$R$65536,10,FALSE))</f>
        <v>0.1</v>
      </c>
      <c r="G373" s="179">
        <f>IF(VLOOKUP($B373,'[2]AA Comparison'!$C$1:$R$65536,4)="","",VLOOKUP($B373,'[2]AA Comparison'!$C$1:$R$65536,4,FALSE))</f>
        <v>0</v>
      </c>
      <c r="H373" s="179">
        <f>IF(VLOOKUP($B373,'[2]AA Comparison'!$C$1:$R$65536,11)="","",VLOOKUP($B373,'[2]AA Comparison'!$C$1:$R$65536,11,FALSE))</f>
        <v>0</v>
      </c>
      <c r="I373" s="179">
        <f>IF(VLOOKUP($B373,'[2]AA Comparison'!$C$1:$R$65536,5)="","",VLOOKUP($B373,'[2]AA Comparison'!$C$1:$R$65536,5,FALSE))</f>
        <v>0</v>
      </c>
      <c r="J373" s="179">
        <f>IF(VLOOKUP($B373,'[2]AA Comparison'!$C$1:$R$65536,12)="","",VLOOKUP($B373,'[2]AA Comparison'!$C$1:$R$65536,12,FALSE))</f>
        <v>0</v>
      </c>
      <c r="K373" s="49">
        <f>IF(VLOOKUP($B373,'[2]AA Comparison'!$C$1:$R$65536,6)="","",VLOOKUP($B373,'[2]AA Comparison'!$C$1:$R$65536,6,FALSE))</f>
        <v>0</v>
      </c>
      <c r="L373" s="49">
        <f>IF(VLOOKUP($B373,'[2]AA Comparison'!$C$1:$R$65536,13)="","",VLOOKUP($B373,'[2]AA Comparison'!$C$1:$R$65536,13,FALSE))</f>
        <v>0</v>
      </c>
      <c r="M373" s="49">
        <f>IF(VLOOKUP($B373,'[2]AA Comparison'!$C$1:$R$65536,7)="","",VLOOKUP($B373,'[2]AA Comparison'!$C$1:$R$65536,7,FALSE))</f>
        <v>0.9</v>
      </c>
      <c r="N373" s="49">
        <f>IF(VLOOKUP($B373,'[2]AA Comparison'!$C$1:$R$65536,14)="","",VLOOKUP($B373,'[2]AA Comparison'!$C$1:$R$65536,14,FALSE))</f>
        <v>1</v>
      </c>
      <c r="O373" s="49">
        <f>IF(VLOOKUP($B373,'[2]AA Comparison'!$C$1:$R$65536,8)="","",VLOOKUP($B373,'[2]AA Comparison'!$C$1:$R$65536,8,FALSE))</f>
        <v>0</v>
      </c>
      <c r="P373" s="49">
        <f>IF(VLOOKUP($B373,'[2]AA Comparison'!$C$1:$R$65536,15)="","",VLOOKUP($B373,'[2]AA Comparison'!$C$1:$R$65536,15,FALSE))</f>
        <v>0</v>
      </c>
      <c r="Q373" s="49">
        <f>IF(VLOOKUP($B373,'[2]AA Comparison'!$C$1:$R$65536,9)="","",VLOOKUP($B373,'[2]AA Comparison'!$C$1:$R$65536,9,FALSE))</f>
        <v>0</v>
      </c>
      <c r="R373" s="49">
        <f>IF(VLOOKUP($B373,'[2]AA Comparison'!$C$1:$R$65536,16)="","",VLOOKUP($B373,'[2]AA Comparison'!$C$1:$R$65536,16,FALSE))</f>
        <v>0</v>
      </c>
      <c r="S373" s="13">
        <f>VLOOKUP(B373,'[1]BuySell Data'!$A:$E,5,FALSE)</f>
        <v>2E-3</v>
      </c>
      <c r="T373" s="30" t="str">
        <f>VLOOKUP(B373,'[1]Investment Managers'!$A:$B,2,FALSE)</f>
        <v>Walter Scott &amp; Partners Limited</v>
      </c>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c r="HY373" s="13"/>
      <c r="HZ373" s="13"/>
      <c r="IA373" s="13"/>
      <c r="IB373" s="13"/>
      <c r="IC373" s="13"/>
      <c r="ID373" s="13"/>
      <c r="IE373" s="13"/>
      <c r="IF373" s="13"/>
      <c r="IG373" s="13"/>
      <c r="IH373" s="13"/>
      <c r="II373" s="13"/>
      <c r="IJ373" s="13"/>
    </row>
    <row r="374" spans="1:244" s="3" customFormat="1" ht="13" x14ac:dyDescent="0.3">
      <c r="A374" s="118" t="s">
        <v>168</v>
      </c>
      <c r="B374" s="52" t="s">
        <v>38</v>
      </c>
      <c r="C374" s="52" t="s">
        <v>874</v>
      </c>
      <c r="D374" s="50">
        <f>VLOOKUP(B374,'[1]ICR Data'!$A:$E,5,FALSE)</f>
        <v>1.01E-2</v>
      </c>
      <c r="E374" s="179">
        <f>IF(VLOOKUP($B374,'[2]AA Comparison'!$C$1:$R$65536,3)="","",VLOOKUP($B374,'[2]AA Comparison'!$C$1:$R$65536,3,FALSE))</f>
        <v>0</v>
      </c>
      <c r="F374" s="179">
        <f>IF(VLOOKUP($B374,'[2]AA Comparison'!$C$1:$R$65536,10)="","",VLOOKUP($B374,'[2]AA Comparison'!$C$1:$R$65536,10,FALSE))</f>
        <v>0.1</v>
      </c>
      <c r="G374" s="179">
        <f>IF(VLOOKUP($B374,'[2]AA Comparison'!$C$1:$R$65536,4)="","",VLOOKUP($B374,'[2]AA Comparison'!$C$1:$R$65536,4,FALSE))</f>
        <v>0</v>
      </c>
      <c r="H374" s="179">
        <f>IF(VLOOKUP($B374,'[2]AA Comparison'!$C$1:$R$65536,11)="","",VLOOKUP($B374,'[2]AA Comparison'!$C$1:$R$65536,11,FALSE))</f>
        <v>0</v>
      </c>
      <c r="I374" s="179">
        <f>IF(VLOOKUP($B374,'[2]AA Comparison'!$C$1:$R$65536,5)="","",VLOOKUP($B374,'[2]AA Comparison'!$C$1:$R$65536,5,FALSE))</f>
        <v>0</v>
      </c>
      <c r="J374" s="179">
        <f>IF(VLOOKUP($B374,'[2]AA Comparison'!$C$1:$R$65536,12)="","",VLOOKUP($B374,'[2]AA Comparison'!$C$1:$R$65536,12,FALSE))</f>
        <v>0</v>
      </c>
      <c r="K374" s="49">
        <f>IF(VLOOKUP($B374,'[2]AA Comparison'!$C$1:$R$65536,6)="","",VLOOKUP($B374,'[2]AA Comparison'!$C$1:$R$65536,6,FALSE))</f>
        <v>0</v>
      </c>
      <c r="L374" s="49">
        <f>IF(VLOOKUP($B374,'[2]AA Comparison'!$C$1:$R$65536,13)="","",VLOOKUP($B374,'[2]AA Comparison'!$C$1:$R$65536,13,FALSE))</f>
        <v>0</v>
      </c>
      <c r="M374" s="49">
        <f>IF(VLOOKUP($B374,'[2]AA Comparison'!$C$1:$R$65536,7)="","",VLOOKUP($B374,'[2]AA Comparison'!$C$1:$R$65536,7,FALSE))</f>
        <v>0.9</v>
      </c>
      <c r="N374" s="49">
        <f>IF(VLOOKUP($B374,'[2]AA Comparison'!$C$1:$R$65536,14)="","",VLOOKUP($B374,'[2]AA Comparison'!$C$1:$R$65536,14,FALSE))</f>
        <v>1</v>
      </c>
      <c r="O374" s="49">
        <f>IF(VLOOKUP($B374,'[2]AA Comparison'!$C$1:$R$65536,8)="","",VLOOKUP($B374,'[2]AA Comparison'!$C$1:$R$65536,8,FALSE))</f>
        <v>0</v>
      </c>
      <c r="P374" s="49">
        <f>IF(VLOOKUP($B374,'[2]AA Comparison'!$C$1:$R$65536,15)="","",VLOOKUP($B374,'[2]AA Comparison'!$C$1:$R$65536,15,FALSE))</f>
        <v>0</v>
      </c>
      <c r="Q374" s="49">
        <f>IF(VLOOKUP($B374,'[2]AA Comparison'!$C$1:$R$65536,9)="","",VLOOKUP($B374,'[2]AA Comparison'!$C$1:$R$65536,9,FALSE))</f>
        <v>0</v>
      </c>
      <c r="R374" s="49">
        <f>IF(VLOOKUP($B374,'[2]AA Comparison'!$C$1:$R$65536,16)="","",VLOOKUP($B374,'[2]AA Comparison'!$C$1:$R$65536,16,FALSE))</f>
        <v>0</v>
      </c>
      <c r="S374" s="13">
        <f>VLOOKUP(B374,'[1]BuySell Data'!$A:$E,5,FALSE)</f>
        <v>8.0000000000000004E-4</v>
      </c>
      <c r="T374" s="30" t="str">
        <f>VLOOKUP(B374,'[1]Investment Managers'!$A:$B,2,FALSE)</f>
        <v>Lazard Asset Management Pacific</v>
      </c>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c r="HY374" s="13"/>
      <c r="HZ374" s="13"/>
      <c r="IA374" s="13"/>
      <c r="IB374" s="13"/>
      <c r="IC374" s="13"/>
      <c r="ID374" s="13"/>
      <c r="IE374" s="13"/>
      <c r="IF374" s="13"/>
      <c r="IG374" s="13"/>
      <c r="IH374" s="13"/>
      <c r="II374" s="13"/>
      <c r="IJ374" s="13"/>
    </row>
    <row r="375" spans="1:244" s="3" customFormat="1" ht="13" x14ac:dyDescent="0.3">
      <c r="A375" s="181" t="s">
        <v>216</v>
      </c>
      <c r="B375" s="39"/>
      <c r="C375" s="39"/>
      <c r="D375" s="189"/>
      <c r="E375" s="179"/>
      <c r="F375" s="179"/>
      <c r="G375" s="179"/>
      <c r="H375" s="179"/>
      <c r="I375" s="179"/>
      <c r="J375" s="179"/>
      <c r="K375" s="49"/>
      <c r="L375" s="49"/>
      <c r="M375" s="49"/>
      <c r="N375" s="49"/>
      <c r="O375" s="49"/>
      <c r="P375" s="49"/>
      <c r="Q375" s="49"/>
      <c r="R375" s="49"/>
      <c r="S375" s="13"/>
      <c r="T375" s="37"/>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c r="HU375" s="13"/>
      <c r="HV375" s="13"/>
      <c r="HW375" s="13"/>
      <c r="HX375" s="13"/>
      <c r="HY375" s="13"/>
      <c r="HZ375" s="13"/>
      <c r="IA375" s="13"/>
      <c r="IB375" s="13"/>
      <c r="IC375" s="13"/>
      <c r="ID375" s="13"/>
      <c r="IE375" s="13"/>
      <c r="IF375" s="13"/>
      <c r="IG375" s="13"/>
      <c r="IH375" s="13"/>
      <c r="II375" s="13"/>
      <c r="IJ375" s="13"/>
    </row>
    <row r="376" spans="1:244" s="37" customFormat="1" x14ac:dyDescent="0.25">
      <c r="A376" s="118" t="s">
        <v>1041</v>
      </c>
      <c r="B376" s="39" t="s">
        <v>19</v>
      </c>
      <c r="C376" s="52" t="s">
        <v>874</v>
      </c>
      <c r="D376" s="50">
        <f>VLOOKUP(B376,'[1]ICR Data'!$A:$E,5,FALSE)</f>
        <v>9.7999999999999997E-3</v>
      </c>
      <c r="E376" s="179">
        <f>IF(VLOOKUP($B376,'[2]AA Comparison'!$C$1:$R$65536,3)="","",VLOOKUP($B376,'[2]AA Comparison'!$C$1:$R$65536,3,FALSE))</f>
        <v>0</v>
      </c>
      <c r="F376" s="179">
        <f>IF(VLOOKUP($B376,'[2]AA Comparison'!$C$1:$R$65536,10)="","",VLOOKUP($B376,'[2]AA Comparison'!$C$1:$R$65536,10,FALSE))</f>
        <v>0.1</v>
      </c>
      <c r="G376" s="179">
        <f>IF(VLOOKUP($B376,'[2]AA Comparison'!$C$1:$R$65536,4)="","",VLOOKUP($B376,'[2]AA Comparison'!$C$1:$R$65536,4,FALSE))</f>
        <v>0</v>
      </c>
      <c r="H376" s="179">
        <f>IF(VLOOKUP($B376,'[2]AA Comparison'!$C$1:$R$65536,11)="","",VLOOKUP($B376,'[2]AA Comparison'!$C$1:$R$65536,11,FALSE))</f>
        <v>0</v>
      </c>
      <c r="I376" s="179">
        <f>IF(VLOOKUP($B376,'[2]AA Comparison'!$C$1:$R$65536,5)="","",VLOOKUP($B376,'[2]AA Comparison'!$C$1:$R$65536,5,FALSE))</f>
        <v>0</v>
      </c>
      <c r="J376" s="179">
        <f>IF(VLOOKUP($B376,'[2]AA Comparison'!$C$1:$R$65536,12)="","",VLOOKUP($B376,'[2]AA Comparison'!$C$1:$R$65536,12,FALSE))</f>
        <v>0</v>
      </c>
      <c r="K376" s="49">
        <f>IF(VLOOKUP($B376,'[2]AA Comparison'!$C$1:$R$65536,6)="","",VLOOKUP($B376,'[2]AA Comparison'!$C$1:$R$65536,6,FALSE))</f>
        <v>0</v>
      </c>
      <c r="L376" s="49">
        <f>IF(VLOOKUP($B376,'[2]AA Comparison'!$C$1:$R$65536,13)="","",VLOOKUP($B376,'[2]AA Comparison'!$C$1:$R$65536,13,FALSE))</f>
        <v>0</v>
      </c>
      <c r="M376" s="49">
        <f>IF(VLOOKUP($B376,'[2]AA Comparison'!$C$1:$R$65536,7)="","",VLOOKUP($B376,'[2]AA Comparison'!$C$1:$R$65536,7,FALSE))</f>
        <v>0.9</v>
      </c>
      <c r="N376" s="49">
        <f>IF(VLOOKUP($B376,'[2]AA Comparison'!$C$1:$R$65536,14)="","",VLOOKUP($B376,'[2]AA Comparison'!$C$1:$R$65536,14,FALSE))</f>
        <v>1</v>
      </c>
      <c r="O376" s="49">
        <f>IF(VLOOKUP($B376,'[2]AA Comparison'!$C$1:$R$65536,8)="","",VLOOKUP($B376,'[2]AA Comparison'!$C$1:$R$65536,8,FALSE))</f>
        <v>0</v>
      </c>
      <c r="P376" s="49">
        <f>IF(VLOOKUP($B376,'[2]AA Comparison'!$C$1:$R$65536,15)="","",VLOOKUP($B376,'[2]AA Comparison'!$C$1:$R$65536,15,FALSE))</f>
        <v>0</v>
      </c>
      <c r="Q376" s="49">
        <f>IF(VLOOKUP($B376,'[2]AA Comparison'!$C$1:$R$65536,9)="","",VLOOKUP($B376,'[2]AA Comparison'!$C$1:$R$65536,9,FALSE))</f>
        <v>0</v>
      </c>
      <c r="R376" s="49">
        <f>IF(VLOOKUP($B376,'[2]AA Comparison'!$C$1:$R$65536,16)="","",VLOOKUP($B376,'[2]AA Comparison'!$C$1:$R$65536,16,FALSE))</f>
        <v>0</v>
      </c>
      <c r="S376" s="13">
        <f>VLOOKUP(B376,'[1]BuySell Data'!$A:$E,5,FALSE)</f>
        <v>3.0000000000000001E-3</v>
      </c>
      <c r="T376" s="30" t="str">
        <f>VLOOKUP(B376,'[1]Investment Managers'!$A:$B,2,FALSE)</f>
        <v>abrdn Inc.</v>
      </c>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c r="HU376" s="13"/>
      <c r="HV376" s="13"/>
      <c r="HW376" s="13"/>
      <c r="HX376" s="13"/>
      <c r="HY376" s="13"/>
      <c r="HZ376" s="13"/>
      <c r="IA376" s="13"/>
      <c r="IB376" s="13"/>
      <c r="IC376" s="13"/>
      <c r="ID376" s="13"/>
      <c r="IE376" s="13"/>
      <c r="IF376" s="13"/>
      <c r="IG376" s="13"/>
      <c r="IH376" s="13"/>
      <c r="II376" s="13"/>
      <c r="IJ376" s="13"/>
    </row>
    <row r="377" spans="1:244" s="3" customFormat="1" ht="13" x14ac:dyDescent="0.3">
      <c r="A377" s="118" t="s">
        <v>1118</v>
      </c>
      <c r="B377" s="39" t="s">
        <v>136</v>
      </c>
      <c r="C377" s="52" t="s">
        <v>874</v>
      </c>
      <c r="D377" s="50">
        <f>VLOOKUP(B377,'[1]ICR Data'!$A:$E,5,FALSE)</f>
        <v>5.3E-3</v>
      </c>
      <c r="E377" s="179">
        <f>IF(VLOOKUP($B377,'[2]AA Comparison'!$C$1:$R$65536,3)="","",VLOOKUP($B377,'[2]AA Comparison'!$C$1:$R$65536,3,FALSE))</f>
        <v>0</v>
      </c>
      <c r="F377" s="179">
        <f>IF(VLOOKUP($B377,'[2]AA Comparison'!$C$1:$R$65536,10)="","",VLOOKUP($B377,'[2]AA Comparison'!$C$1:$R$65536,10,FALSE))</f>
        <v>0.05</v>
      </c>
      <c r="G377" s="179">
        <f>IF(VLOOKUP($B377,'[2]AA Comparison'!$C$1:$R$65536,4)="","",VLOOKUP($B377,'[2]AA Comparison'!$C$1:$R$65536,4,FALSE))</f>
        <v>0</v>
      </c>
      <c r="H377" s="179">
        <f>IF(VLOOKUP($B377,'[2]AA Comparison'!$C$1:$R$65536,11)="","",VLOOKUP($B377,'[2]AA Comparison'!$C$1:$R$65536,11,FALSE))</f>
        <v>0</v>
      </c>
      <c r="I377" s="179">
        <f>IF(VLOOKUP($B377,'[2]AA Comparison'!$C$1:$R$65536,5)="","",VLOOKUP($B377,'[2]AA Comparison'!$C$1:$R$65536,5,FALSE))</f>
        <v>0</v>
      </c>
      <c r="J377" s="179">
        <f>IF(VLOOKUP($B377,'[2]AA Comparison'!$C$1:$R$65536,12)="","",VLOOKUP($B377,'[2]AA Comparison'!$C$1:$R$65536,12,FALSE))</f>
        <v>0</v>
      </c>
      <c r="K377" s="49">
        <f>IF(VLOOKUP($B377,'[2]AA Comparison'!$C$1:$R$65536,6)="","",VLOOKUP($B377,'[2]AA Comparison'!$C$1:$R$65536,6,FALSE))</f>
        <v>0</v>
      </c>
      <c r="L377" s="49">
        <f>IF(VLOOKUP($B377,'[2]AA Comparison'!$C$1:$R$65536,13)="","",VLOOKUP($B377,'[2]AA Comparison'!$C$1:$R$65536,13,FALSE))</f>
        <v>0</v>
      </c>
      <c r="M377" s="49">
        <f>IF(VLOOKUP($B377,'[2]AA Comparison'!$C$1:$R$65536,7)="","",VLOOKUP($B377,'[2]AA Comparison'!$C$1:$R$65536,7,FALSE))</f>
        <v>0.95</v>
      </c>
      <c r="N377" s="49">
        <f>IF(VLOOKUP($B377,'[2]AA Comparison'!$C$1:$R$65536,14)="","",VLOOKUP($B377,'[2]AA Comparison'!$C$1:$R$65536,14,FALSE))</f>
        <v>1</v>
      </c>
      <c r="O377" s="49">
        <f>IF(VLOOKUP($B377,'[2]AA Comparison'!$C$1:$R$65536,8)="","",VLOOKUP($B377,'[2]AA Comparison'!$C$1:$R$65536,8,FALSE))</f>
        <v>0</v>
      </c>
      <c r="P377" s="49">
        <f>IF(VLOOKUP($B377,'[2]AA Comparison'!$C$1:$R$65536,15)="","",VLOOKUP($B377,'[2]AA Comparison'!$C$1:$R$65536,15,FALSE))</f>
        <v>0</v>
      </c>
      <c r="Q377" s="49">
        <f>IF(VLOOKUP($B377,'[2]AA Comparison'!$C$1:$R$65536,9)="","",VLOOKUP($B377,'[2]AA Comparison'!$C$1:$R$65536,9,FALSE))</f>
        <v>0</v>
      </c>
      <c r="R377" s="49">
        <f>IF(VLOOKUP($B377,'[2]AA Comparison'!$C$1:$R$65536,16)="","",VLOOKUP($B377,'[2]AA Comparison'!$C$1:$R$65536,16,FALSE))</f>
        <v>0</v>
      </c>
      <c r="S377" s="13">
        <f>VLOOKUP(B377,'[1]BuySell Data'!$A:$E,5,FALSE)</f>
        <v>3.5999999999999999E-3</v>
      </c>
      <c r="T377" s="30" t="str">
        <f>VLOOKUP(B377,'[1]Investment Managers'!$A:$B,2,FALSE)</f>
        <v>BlackRock Asset Management Australia Ltd</v>
      </c>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row>
    <row r="378" spans="1:244" s="3" customFormat="1" ht="13" x14ac:dyDescent="0.3">
      <c r="A378" s="190" t="s">
        <v>889</v>
      </c>
      <c r="B378" s="186" t="s">
        <v>844</v>
      </c>
      <c r="C378" s="52" t="s">
        <v>874</v>
      </c>
      <c r="D378" s="50">
        <f>VLOOKUP(B378,'[1]ICR Data'!$A:$E,5,FALSE)</f>
        <v>3.5999999999999999E-3</v>
      </c>
      <c r="E378" s="179">
        <f>IF(VLOOKUP($B378,'[2]AA Comparison'!$C$1:$R$65536,3)="","",VLOOKUP($B378,'[2]AA Comparison'!$C$1:$R$65536,3,FALSE))</f>
        <v>0</v>
      </c>
      <c r="F378" s="179">
        <f>IF(VLOOKUP($B378,'[2]AA Comparison'!$C$1:$R$65536,10)="","",VLOOKUP($B378,'[2]AA Comparison'!$C$1:$R$65536,10,FALSE))</f>
        <v>0.05</v>
      </c>
      <c r="G378" s="179">
        <f>IF(VLOOKUP($B378,'[2]AA Comparison'!$C$1:$R$65536,4)="","",VLOOKUP($B378,'[2]AA Comparison'!$C$1:$R$65536,4,FALSE))</f>
        <v>0</v>
      </c>
      <c r="H378" s="179">
        <f>IF(VLOOKUP($B378,'[2]AA Comparison'!$C$1:$R$65536,11)="","",VLOOKUP($B378,'[2]AA Comparison'!$C$1:$R$65536,11,FALSE))</f>
        <v>0</v>
      </c>
      <c r="I378" s="179">
        <f>IF(VLOOKUP($B378,'[2]AA Comparison'!$C$1:$R$65536,5)="","",VLOOKUP($B378,'[2]AA Comparison'!$C$1:$R$65536,5,FALSE))</f>
        <v>0</v>
      </c>
      <c r="J378" s="179">
        <f>IF(VLOOKUP($B378,'[2]AA Comparison'!$C$1:$R$65536,12)="","",VLOOKUP($B378,'[2]AA Comparison'!$C$1:$R$65536,12,FALSE))</f>
        <v>0</v>
      </c>
      <c r="K378" s="49">
        <f>IF(VLOOKUP($B378,'[2]AA Comparison'!$C$1:$R$65536,6)="","",VLOOKUP($B378,'[2]AA Comparison'!$C$1:$R$65536,6,FALSE))</f>
        <v>0</v>
      </c>
      <c r="L378" s="49">
        <f>IF(VLOOKUP($B378,'[2]AA Comparison'!$C$1:$R$65536,13)="","",VLOOKUP($B378,'[2]AA Comparison'!$C$1:$R$65536,13,FALSE))</f>
        <v>0</v>
      </c>
      <c r="M378" s="49">
        <f>IF(VLOOKUP($B378,'[2]AA Comparison'!$C$1:$R$65536,7)="","",VLOOKUP($B378,'[2]AA Comparison'!$C$1:$R$65536,7,FALSE))</f>
        <v>0.95</v>
      </c>
      <c r="N378" s="49">
        <f>IF(VLOOKUP($B378,'[2]AA Comparison'!$C$1:$R$65536,14)="","",VLOOKUP($B378,'[2]AA Comparison'!$C$1:$R$65536,14,FALSE))</f>
        <v>1</v>
      </c>
      <c r="O378" s="49">
        <f>IF(VLOOKUP($B378,'[2]AA Comparison'!$C$1:$R$65536,8)="","",VLOOKUP($B378,'[2]AA Comparison'!$C$1:$R$65536,8,FALSE))</f>
        <v>0</v>
      </c>
      <c r="P378" s="49">
        <f>IF(VLOOKUP($B378,'[2]AA Comparison'!$C$1:$R$65536,15)="","",VLOOKUP($B378,'[2]AA Comparison'!$C$1:$R$65536,15,FALSE))</f>
        <v>0</v>
      </c>
      <c r="Q378" s="49">
        <f>IF(VLOOKUP($B378,'[2]AA Comparison'!$C$1:$R$65536,9)="","",VLOOKUP($B378,'[2]AA Comparison'!$C$1:$R$65536,9,FALSE))</f>
        <v>0</v>
      </c>
      <c r="R378" s="49">
        <f>IF(VLOOKUP($B378,'[2]AA Comparison'!$C$1:$R$65536,16)="","",VLOOKUP($B378,'[2]AA Comparison'!$C$1:$R$65536,16,FALSE))</f>
        <v>0</v>
      </c>
      <c r="S378" s="13">
        <f>VLOOKUP(B378,'[1]BuySell Data'!$A:$E,5,FALSE)</f>
        <v>2.3999999999999998E-3</v>
      </c>
      <c r="T378" s="30" t="str">
        <f>VLOOKUP(B378,'[1]Investment Managers'!$A:$B,2,FALSE)</f>
        <v>DFA Australia Limited</v>
      </c>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row>
    <row r="379" spans="1:244" s="3" customFormat="1" ht="13" x14ac:dyDescent="0.3">
      <c r="A379" s="190" t="s">
        <v>1019</v>
      </c>
      <c r="B379" s="186" t="s">
        <v>1020</v>
      </c>
      <c r="C379" s="52" t="s">
        <v>874</v>
      </c>
      <c r="D379" s="50">
        <f>VLOOKUP(B379,'[1]ICR Data'!$A:$E,5,FALSE)</f>
        <v>3.5999999999999999E-3</v>
      </c>
      <c r="E379" s="179">
        <f>IF(VLOOKUP($B379,'[2]AA Comparison'!$C$1:$R$65536,3)="","",VLOOKUP($B379,'[2]AA Comparison'!$C$1:$R$65536,3,FALSE))</f>
        <v>0</v>
      </c>
      <c r="F379" s="179">
        <f>IF(VLOOKUP($B379,'[2]AA Comparison'!$C$1:$R$65536,10)="","",VLOOKUP($B379,'[2]AA Comparison'!$C$1:$R$65536,10,FALSE))</f>
        <v>0.05</v>
      </c>
      <c r="G379" s="179">
        <f>IF(VLOOKUP($B379,'[2]AA Comparison'!$C$1:$R$65536,4)="","",VLOOKUP($B379,'[2]AA Comparison'!$C$1:$R$65536,4,FALSE))</f>
        <v>0</v>
      </c>
      <c r="H379" s="179">
        <f>IF(VLOOKUP($B379,'[2]AA Comparison'!$C$1:$R$65536,11)="","",VLOOKUP($B379,'[2]AA Comparison'!$C$1:$R$65536,11,FALSE))</f>
        <v>0</v>
      </c>
      <c r="I379" s="179">
        <f>IF(VLOOKUP($B379,'[2]AA Comparison'!$C$1:$R$65536,5)="","",VLOOKUP($B379,'[2]AA Comparison'!$C$1:$R$65536,5,FALSE))</f>
        <v>0</v>
      </c>
      <c r="J379" s="179">
        <f>IF(VLOOKUP($B379,'[2]AA Comparison'!$C$1:$R$65536,12)="","",VLOOKUP($B379,'[2]AA Comparison'!$C$1:$R$65536,12,FALSE))</f>
        <v>0</v>
      </c>
      <c r="K379" s="49">
        <f>IF(VLOOKUP($B379,'[2]AA Comparison'!$C$1:$R$65536,6)="","",VLOOKUP($B379,'[2]AA Comparison'!$C$1:$R$65536,6,FALSE))</f>
        <v>0</v>
      </c>
      <c r="L379" s="49">
        <f>IF(VLOOKUP($B379,'[2]AA Comparison'!$C$1:$R$65536,13)="","",VLOOKUP($B379,'[2]AA Comparison'!$C$1:$R$65536,13,FALSE))</f>
        <v>0</v>
      </c>
      <c r="M379" s="49">
        <f>IF(VLOOKUP($B379,'[2]AA Comparison'!$C$1:$R$65536,7)="","",VLOOKUP($B379,'[2]AA Comparison'!$C$1:$R$65536,7,FALSE))</f>
        <v>0.95</v>
      </c>
      <c r="N379" s="49">
        <f>IF(VLOOKUP($B379,'[2]AA Comparison'!$C$1:$R$65536,14)="","",VLOOKUP($B379,'[2]AA Comparison'!$C$1:$R$65536,14,FALSE))</f>
        <v>1</v>
      </c>
      <c r="O379" s="49">
        <f>IF(VLOOKUP($B379,'[2]AA Comparison'!$C$1:$R$65536,8)="","",VLOOKUP($B379,'[2]AA Comparison'!$C$1:$R$65536,8,FALSE))</f>
        <v>0</v>
      </c>
      <c r="P379" s="49">
        <f>IF(VLOOKUP($B379,'[2]AA Comparison'!$C$1:$R$65536,15)="","",VLOOKUP($B379,'[2]AA Comparison'!$C$1:$R$65536,15,FALSE))</f>
        <v>0</v>
      </c>
      <c r="Q379" s="49">
        <f>IF(VLOOKUP($B379,'[2]AA Comparison'!$C$1:$R$65536,9)="","",VLOOKUP($B379,'[2]AA Comparison'!$C$1:$R$65536,9,FALSE))</f>
        <v>0</v>
      </c>
      <c r="R379" s="49">
        <f>IF(VLOOKUP($B379,'[2]AA Comparison'!$C$1:$R$65536,16)="","",VLOOKUP($B379,'[2]AA Comparison'!$C$1:$R$65536,16,FALSE))</f>
        <v>0</v>
      </c>
      <c r="S379" s="13">
        <f>VLOOKUP(B379,'[1]BuySell Data'!$A:$E,5,FALSE)</f>
        <v>2.3999999999999998E-3</v>
      </c>
      <c r="T379" s="30" t="str">
        <f>VLOOKUP(B379,'[1]Investment Managers'!$A:$B,2,FALSE)</f>
        <v>Dimensional Fund Advisors LP</v>
      </c>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row>
    <row r="380" spans="1:244" s="3" customFormat="1" ht="13" x14ac:dyDescent="0.3">
      <c r="A380" s="118" t="s">
        <v>1122</v>
      </c>
      <c r="B380" s="39" t="s">
        <v>183</v>
      </c>
      <c r="C380" s="52" t="s">
        <v>874</v>
      </c>
      <c r="D380" s="50">
        <f>VLOOKUP(B380,'[1]ICR Data'!$A:$E,5,FALSE)</f>
        <v>1.3000000000000001E-2</v>
      </c>
      <c r="E380" s="179">
        <f>IF(VLOOKUP($B380,'[2]AA Comparison'!$C$1:$R$65536,3)="","",VLOOKUP($B380,'[2]AA Comparison'!$C$1:$R$65536,3,FALSE))</f>
        <v>0</v>
      </c>
      <c r="F380" s="179">
        <f>IF(VLOOKUP($B380,'[2]AA Comparison'!$C$1:$R$65536,10)="","",VLOOKUP($B380,'[2]AA Comparison'!$C$1:$R$65536,10,FALSE))</f>
        <v>0.1</v>
      </c>
      <c r="G380" s="179">
        <f>IF(VLOOKUP($B380,'[2]AA Comparison'!$C$1:$R$65536,4)="","",VLOOKUP($B380,'[2]AA Comparison'!$C$1:$R$65536,4,FALSE))</f>
        <v>0</v>
      </c>
      <c r="H380" s="179">
        <f>IF(VLOOKUP($B380,'[2]AA Comparison'!$C$1:$R$65536,11)="","",VLOOKUP($B380,'[2]AA Comparison'!$C$1:$R$65536,11,FALSE))</f>
        <v>0</v>
      </c>
      <c r="I380" s="179">
        <f>IF(VLOOKUP($B380,'[2]AA Comparison'!$C$1:$R$65536,5)="","",VLOOKUP($B380,'[2]AA Comparison'!$C$1:$R$65536,5,FALSE))</f>
        <v>0</v>
      </c>
      <c r="J380" s="179">
        <f>IF(VLOOKUP($B380,'[2]AA Comparison'!$C$1:$R$65536,12)="","",VLOOKUP($B380,'[2]AA Comparison'!$C$1:$R$65536,12,FALSE))</f>
        <v>0</v>
      </c>
      <c r="K380" s="49">
        <f>IF(VLOOKUP($B380,'[2]AA Comparison'!$C$1:$R$65536,6)="","",VLOOKUP($B380,'[2]AA Comparison'!$C$1:$R$65536,6,FALSE))</f>
        <v>0</v>
      </c>
      <c r="L380" s="49">
        <f>IF(VLOOKUP($B380,'[2]AA Comparison'!$C$1:$R$65536,13)="","",VLOOKUP($B380,'[2]AA Comparison'!$C$1:$R$65536,13,FALSE))</f>
        <v>0</v>
      </c>
      <c r="M380" s="49">
        <f>IF(VLOOKUP($B380,'[2]AA Comparison'!$C$1:$R$65536,7)="","",VLOOKUP($B380,'[2]AA Comparison'!$C$1:$R$65536,7,FALSE))</f>
        <v>0.9</v>
      </c>
      <c r="N380" s="49">
        <f>IF(VLOOKUP($B380,'[2]AA Comparison'!$C$1:$R$65536,14)="","",VLOOKUP($B380,'[2]AA Comparison'!$C$1:$R$65536,14,FALSE))</f>
        <v>1</v>
      </c>
      <c r="O380" s="49">
        <f>IF(VLOOKUP($B380,'[2]AA Comparison'!$C$1:$R$65536,8)="","",VLOOKUP($B380,'[2]AA Comparison'!$C$1:$R$65536,8,FALSE))</f>
        <v>0</v>
      </c>
      <c r="P380" s="49">
        <f>IF(VLOOKUP($B380,'[2]AA Comparison'!$C$1:$R$65536,15)="","",VLOOKUP($B380,'[2]AA Comparison'!$C$1:$R$65536,15,FALSE))</f>
        <v>0</v>
      </c>
      <c r="Q380" s="49">
        <f>IF(VLOOKUP($B380,'[2]AA Comparison'!$C$1:$R$65536,9)="","",VLOOKUP($B380,'[2]AA Comparison'!$C$1:$R$65536,9,FALSE))</f>
        <v>0</v>
      </c>
      <c r="R380" s="49">
        <f>IF(VLOOKUP($B380,'[2]AA Comparison'!$C$1:$R$65536,16)="","",VLOOKUP($B380,'[2]AA Comparison'!$C$1:$R$65536,16,FALSE))</f>
        <v>0</v>
      </c>
      <c r="S380" s="13">
        <f>VLOOKUP(B380,'[1]BuySell Data'!$A:$E,5,FALSE)</f>
        <v>4.0000000000000001E-3</v>
      </c>
      <c r="T380" s="30" t="str">
        <f>VLOOKUP(B380,'[1]Investment Managers'!$A:$B,2,FALSE)</f>
        <v>Epoch Investment Partners Inc</v>
      </c>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c r="HU380" s="13"/>
      <c r="HV380" s="13"/>
      <c r="HW380" s="13"/>
      <c r="HX380" s="13"/>
      <c r="HY380" s="13"/>
      <c r="HZ380" s="13"/>
      <c r="IA380" s="13"/>
      <c r="IB380" s="13"/>
      <c r="IC380" s="13"/>
      <c r="ID380" s="13"/>
      <c r="IE380" s="13"/>
      <c r="IF380" s="13"/>
      <c r="IG380" s="13"/>
      <c r="IH380" s="13"/>
      <c r="II380" s="13"/>
      <c r="IJ380" s="13"/>
    </row>
    <row r="381" spans="1:244" s="3" customFormat="1" ht="13" x14ac:dyDescent="0.3">
      <c r="A381" s="118" t="s">
        <v>348</v>
      </c>
      <c r="B381" s="50" t="s">
        <v>31</v>
      </c>
      <c r="C381" s="52" t="s">
        <v>874</v>
      </c>
      <c r="D381" s="50">
        <f>VLOOKUP(B381,'[1]ICR Data'!$A:$E,5,FALSE)</f>
        <v>9.4999999999999998E-3</v>
      </c>
      <c r="E381" s="179">
        <f>IF(VLOOKUP($B381,'[2]AA Comparison'!$C$1:$R$65536,3)="","",VLOOKUP($B381,'[2]AA Comparison'!$C$1:$R$65536,3,FALSE))</f>
        <v>0</v>
      </c>
      <c r="F381" s="179">
        <f>IF(VLOOKUP($B381,'[2]AA Comparison'!$C$1:$R$65536,10)="","",VLOOKUP($B381,'[2]AA Comparison'!$C$1:$R$65536,10,FALSE))</f>
        <v>0.1</v>
      </c>
      <c r="G381" s="179">
        <f>IF(VLOOKUP($B381,'[2]AA Comparison'!$C$1:$R$65536,4)="","",VLOOKUP($B381,'[2]AA Comparison'!$C$1:$R$65536,4,FALSE))</f>
        <v>0</v>
      </c>
      <c r="H381" s="179">
        <f>IF(VLOOKUP($B381,'[2]AA Comparison'!$C$1:$R$65536,11)="","",VLOOKUP($B381,'[2]AA Comparison'!$C$1:$R$65536,11,FALSE))</f>
        <v>0</v>
      </c>
      <c r="I381" s="179">
        <f>IF(VLOOKUP($B381,'[2]AA Comparison'!$C$1:$R$65536,5)="","",VLOOKUP($B381,'[2]AA Comparison'!$C$1:$R$65536,5,FALSE))</f>
        <v>0</v>
      </c>
      <c r="J381" s="179">
        <f>IF(VLOOKUP($B381,'[2]AA Comparison'!$C$1:$R$65536,12)="","",VLOOKUP($B381,'[2]AA Comparison'!$C$1:$R$65536,12,FALSE))</f>
        <v>0</v>
      </c>
      <c r="K381" s="49">
        <f>IF(VLOOKUP($B381,'[2]AA Comparison'!$C$1:$R$65536,6)="","",VLOOKUP($B381,'[2]AA Comparison'!$C$1:$R$65536,6,FALSE))</f>
        <v>0</v>
      </c>
      <c r="L381" s="49">
        <f>IF(VLOOKUP($B381,'[2]AA Comparison'!$C$1:$R$65536,13)="","",VLOOKUP($B381,'[2]AA Comparison'!$C$1:$R$65536,13,FALSE))</f>
        <v>0</v>
      </c>
      <c r="M381" s="49">
        <f>IF(VLOOKUP($B381,'[2]AA Comparison'!$C$1:$R$65536,7)="","",VLOOKUP($B381,'[2]AA Comparison'!$C$1:$R$65536,7,FALSE))</f>
        <v>0.9</v>
      </c>
      <c r="N381" s="49">
        <f>IF(VLOOKUP($B381,'[2]AA Comparison'!$C$1:$R$65536,14)="","",VLOOKUP($B381,'[2]AA Comparison'!$C$1:$R$65536,14,FALSE))</f>
        <v>1</v>
      </c>
      <c r="O381" s="49">
        <f>IF(VLOOKUP($B381,'[2]AA Comparison'!$C$1:$R$65536,8)="","",VLOOKUP($B381,'[2]AA Comparison'!$C$1:$R$65536,8,FALSE))</f>
        <v>0</v>
      </c>
      <c r="P381" s="49">
        <f>IF(VLOOKUP($B381,'[2]AA Comparison'!$C$1:$R$65536,15)="","",VLOOKUP($B381,'[2]AA Comparison'!$C$1:$R$65536,15,FALSE))</f>
        <v>0</v>
      </c>
      <c r="Q381" s="49">
        <f>IF(VLOOKUP($B381,'[2]AA Comparison'!$C$1:$R$65536,9)="","",VLOOKUP($B381,'[2]AA Comparison'!$C$1:$R$65536,9,FALSE))</f>
        <v>0</v>
      </c>
      <c r="R381" s="49">
        <f>IF(VLOOKUP($B381,'[2]AA Comparison'!$C$1:$R$65536,16)="","",VLOOKUP($B381,'[2]AA Comparison'!$C$1:$R$65536,16,FALSE))</f>
        <v>0</v>
      </c>
      <c r="S381" s="13">
        <f>VLOOKUP(B381,'[1]BuySell Data'!$A:$E,5,FALSE)</f>
        <v>4.0000000000000001E-3</v>
      </c>
      <c r="T381" s="30" t="str">
        <f>VLOOKUP(B381,'[1]Investment Managers'!$A:$B,2,FALSE)</f>
        <v>Invesco Advisers, Inc</v>
      </c>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row>
    <row r="382" spans="1:244" s="3" customFormat="1" ht="13" x14ac:dyDescent="0.3">
      <c r="A382" s="118" t="s">
        <v>1187</v>
      </c>
      <c r="B382" s="50" t="s">
        <v>1186</v>
      </c>
      <c r="C382" s="52" t="s">
        <v>874</v>
      </c>
      <c r="D382" s="50">
        <f>VLOOKUP(B382,'[1]ICR Data'!$A:$E,5,FALSE)</f>
        <v>1.4100000000000001E-2</v>
      </c>
      <c r="E382" s="179">
        <f>IF(VLOOKUP($B382,'[2]AA Comparison'!$C$1:$R$65536,3)="","",VLOOKUP($B382,'[2]AA Comparison'!$C$1:$R$65536,3,FALSE))</f>
        <v>0</v>
      </c>
      <c r="F382" s="179">
        <f>IF(VLOOKUP($B382,'[2]AA Comparison'!$C$1:$R$65536,10)="","",VLOOKUP($B382,'[2]AA Comparison'!$C$1:$R$65536,10,FALSE))</f>
        <v>0.2</v>
      </c>
      <c r="G382" s="179">
        <f>IF(VLOOKUP($B382,'[2]AA Comparison'!$C$1:$R$65536,4)="","",VLOOKUP($B382,'[2]AA Comparison'!$C$1:$R$65536,4,FALSE))</f>
        <v>0</v>
      </c>
      <c r="H382" s="179">
        <f>IF(VLOOKUP($B382,'[2]AA Comparison'!$C$1:$R$65536,11)="","",VLOOKUP($B382,'[2]AA Comparison'!$C$1:$R$65536,11,FALSE))</f>
        <v>0</v>
      </c>
      <c r="I382" s="179">
        <f>IF(VLOOKUP($B382,'[2]AA Comparison'!$C$1:$R$65536,5)="","",VLOOKUP($B382,'[2]AA Comparison'!$C$1:$R$65536,5,FALSE))</f>
        <v>0</v>
      </c>
      <c r="J382" s="179">
        <f>IF(VLOOKUP($B382,'[2]AA Comparison'!$C$1:$R$65536,12)="","",VLOOKUP($B382,'[2]AA Comparison'!$C$1:$R$65536,12,FALSE))</f>
        <v>0</v>
      </c>
      <c r="K382" s="49">
        <f>IF(VLOOKUP($B382,'[2]AA Comparison'!$C$1:$R$65536,6)="","",VLOOKUP($B382,'[2]AA Comparison'!$C$1:$R$65536,6,FALSE))</f>
        <v>0</v>
      </c>
      <c r="L382" s="49">
        <f>IF(VLOOKUP($B382,'[2]AA Comparison'!$C$1:$R$65536,13)="","",VLOOKUP($B382,'[2]AA Comparison'!$C$1:$R$65536,13,FALSE))</f>
        <v>0</v>
      </c>
      <c r="M382" s="49">
        <f>IF(VLOOKUP($B382,'[2]AA Comparison'!$C$1:$R$65536,7)="","",VLOOKUP($B382,'[2]AA Comparison'!$C$1:$R$65536,7,FALSE))</f>
        <v>0</v>
      </c>
      <c r="N382" s="49">
        <f>IF(VLOOKUP($B382,'[2]AA Comparison'!$C$1:$R$65536,14)="","",VLOOKUP($B382,'[2]AA Comparison'!$C$1:$R$65536,14,FALSE))</f>
        <v>1</v>
      </c>
      <c r="O382" s="49">
        <f>IF(VLOOKUP($B382,'[2]AA Comparison'!$C$1:$R$65536,8)="","",VLOOKUP($B382,'[2]AA Comparison'!$C$1:$R$65536,8,FALSE))</f>
        <v>0</v>
      </c>
      <c r="P382" s="49">
        <f>IF(VLOOKUP($B382,'[2]AA Comparison'!$C$1:$R$65536,15)="","",VLOOKUP($B382,'[2]AA Comparison'!$C$1:$R$65536,15,FALSE))</f>
        <v>0</v>
      </c>
      <c r="Q382" s="49">
        <f>IF(VLOOKUP($B382,'[2]AA Comparison'!$C$1:$R$65536,9)="","",VLOOKUP($B382,'[2]AA Comparison'!$C$1:$R$65536,9,FALSE))</f>
        <v>0</v>
      </c>
      <c r="R382" s="49">
        <f>IF(VLOOKUP($B382,'[2]AA Comparison'!$C$1:$R$65536,16)="","",VLOOKUP($B382,'[2]AA Comparison'!$C$1:$R$65536,16,FALSE))</f>
        <v>0</v>
      </c>
      <c r="S382" s="13">
        <f>VLOOKUP(B382,'[1]BuySell Data'!$A:$E,5,FALSE)</f>
        <v>1.4000000000000002E-3</v>
      </c>
      <c r="T382" s="30" t="str">
        <f>VLOOKUP(B382,'[1]Investment Managers'!$A:$B,2,FALSE)</f>
        <v>Magellan Asset Management Limited</v>
      </c>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row>
    <row r="383" spans="1:244" s="3" customFormat="1" ht="13" x14ac:dyDescent="0.3">
      <c r="A383" s="118" t="s">
        <v>1653</v>
      </c>
      <c r="B383" s="50" t="s">
        <v>1652</v>
      </c>
      <c r="C383" s="52" t="s">
        <v>874</v>
      </c>
      <c r="D383" s="50">
        <f>VLOOKUP(B383,'[1]ICR Data'!$A:$E,5,FALSE)</f>
        <v>1.3500000000000002E-2</v>
      </c>
      <c r="E383" s="179" t="e">
        <f>IF(VLOOKUP($B383,'[2]AA Comparison'!$C$1:$R$65536,3)="","",VLOOKUP($B383,'[2]AA Comparison'!$C$1:$R$65536,3,FALSE))</f>
        <v>#N/A</v>
      </c>
      <c r="F383" s="179" t="e">
        <f>IF(VLOOKUP($B383,'[2]AA Comparison'!$C$1:$R$65536,10)="","",VLOOKUP($B383,'[2]AA Comparison'!$C$1:$R$65536,10,FALSE))</f>
        <v>#N/A</v>
      </c>
      <c r="G383" s="179" t="e">
        <f>IF(VLOOKUP($B383,'[2]AA Comparison'!$C$1:$R$65536,4)="","",VLOOKUP($B383,'[2]AA Comparison'!$C$1:$R$65536,4,FALSE))</f>
        <v>#N/A</v>
      </c>
      <c r="H383" s="179" t="e">
        <f>IF(VLOOKUP($B383,'[2]AA Comparison'!$C$1:$R$65536,11)="","",VLOOKUP($B383,'[2]AA Comparison'!$C$1:$R$65536,11,FALSE))</f>
        <v>#N/A</v>
      </c>
      <c r="I383" s="179" t="e">
        <f>IF(VLOOKUP($B383,'[2]AA Comparison'!$C$1:$R$65536,5)="","",VLOOKUP($B383,'[2]AA Comparison'!$C$1:$R$65536,5,FALSE))</f>
        <v>#N/A</v>
      </c>
      <c r="J383" s="179" t="e">
        <f>IF(VLOOKUP($B383,'[2]AA Comparison'!$C$1:$R$65536,12)="","",VLOOKUP($B383,'[2]AA Comparison'!$C$1:$R$65536,12,FALSE))</f>
        <v>#N/A</v>
      </c>
      <c r="K383" s="49" t="e">
        <f>IF(VLOOKUP($B383,'[2]AA Comparison'!$C$1:$R$65536,6)="","",VLOOKUP($B383,'[2]AA Comparison'!$C$1:$R$65536,6,FALSE))</f>
        <v>#N/A</v>
      </c>
      <c r="L383" s="49" t="e">
        <f>IF(VLOOKUP($B383,'[2]AA Comparison'!$C$1:$R$65536,13)="","",VLOOKUP($B383,'[2]AA Comparison'!$C$1:$R$65536,13,FALSE))</f>
        <v>#N/A</v>
      </c>
      <c r="M383" s="49" t="e">
        <f>IF(VLOOKUP($B383,'[2]AA Comparison'!$C$1:$R$65536,7)="","",VLOOKUP($B383,'[2]AA Comparison'!$C$1:$R$65536,7,FALSE))</f>
        <v>#N/A</v>
      </c>
      <c r="N383" s="49" t="e">
        <f>IF(VLOOKUP($B383,'[2]AA Comparison'!$C$1:$R$65536,14)="","",VLOOKUP($B383,'[2]AA Comparison'!$C$1:$R$65536,14,FALSE))</f>
        <v>#N/A</v>
      </c>
      <c r="O383" s="49" t="e">
        <f>IF(VLOOKUP($B383,'[2]AA Comparison'!$C$1:$R$65536,8)="","",VLOOKUP($B383,'[2]AA Comparison'!$C$1:$R$65536,8,FALSE))</f>
        <v>#N/A</v>
      </c>
      <c r="P383" s="49" t="e">
        <f>IF(VLOOKUP($B383,'[2]AA Comparison'!$C$1:$R$65536,15)="","",VLOOKUP($B383,'[2]AA Comparison'!$C$1:$R$65536,15,FALSE))</f>
        <v>#N/A</v>
      </c>
      <c r="Q383" s="49" t="e">
        <f>IF(VLOOKUP($B383,'[2]AA Comparison'!$C$1:$R$65536,9)="","",VLOOKUP($B383,'[2]AA Comparison'!$C$1:$R$65536,9,FALSE))</f>
        <v>#N/A</v>
      </c>
      <c r="R383" s="49" t="e">
        <f>IF(VLOOKUP($B383,'[2]AA Comparison'!$C$1:$R$65536,16)="","",VLOOKUP($B383,'[2]AA Comparison'!$C$1:$R$65536,16,FALSE))</f>
        <v>#N/A</v>
      </c>
      <c r="S383" s="13">
        <f>VLOOKUP(B383,'[1]BuySell Data'!$A:$E,5,FALSE)</f>
        <v>5.0000000000000001E-3</v>
      </c>
      <c r="T383" s="30" t="str">
        <f>VLOOKUP(B383,'[1]Investment Managers'!$A:$B,2,FALSE)</f>
        <v>Hunter Hall Investment Management Ltd</v>
      </c>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row>
    <row r="384" spans="1:244" s="3" customFormat="1" ht="13" x14ac:dyDescent="0.3">
      <c r="A384" s="38" t="s">
        <v>1046</v>
      </c>
      <c r="B384" s="19" t="s">
        <v>402</v>
      </c>
      <c r="C384" s="52" t="s">
        <v>874</v>
      </c>
      <c r="D384" s="50">
        <f>VLOOKUP(B384,'[1]ICR Data'!$A:$E,5,FALSE)</f>
        <v>4.6999999999999993E-3</v>
      </c>
      <c r="E384" s="179">
        <f>IF(VLOOKUP($B384,'[2]AA Comparison'!$C$1:$R$65536,3)="","",VLOOKUP($B384,'[2]AA Comparison'!$C$1:$R$65536,3,FALSE))</f>
        <v>0</v>
      </c>
      <c r="F384" s="179">
        <f>IF(VLOOKUP($B384,'[2]AA Comparison'!$C$1:$R$65536,10)="","",VLOOKUP($B384,'[2]AA Comparison'!$C$1:$R$65536,10,FALSE))</f>
        <v>0.05</v>
      </c>
      <c r="G384" s="179">
        <f>IF(VLOOKUP($B384,'[2]AA Comparison'!$C$1:$R$65536,4)="","",VLOOKUP($B384,'[2]AA Comparison'!$C$1:$R$65536,4,FALSE))</f>
        <v>0</v>
      </c>
      <c r="H384" s="179">
        <f>IF(VLOOKUP($B384,'[2]AA Comparison'!$C$1:$R$65536,11)="","",VLOOKUP($B384,'[2]AA Comparison'!$C$1:$R$65536,11,FALSE))</f>
        <v>0</v>
      </c>
      <c r="I384" s="179">
        <f>IF(VLOOKUP($B384,'[2]AA Comparison'!$C$1:$R$65536,5)="","",VLOOKUP($B384,'[2]AA Comparison'!$C$1:$R$65536,5,FALSE))</f>
        <v>0</v>
      </c>
      <c r="J384" s="179">
        <f>IF(VLOOKUP($B384,'[2]AA Comparison'!$C$1:$R$65536,12)="","",VLOOKUP($B384,'[2]AA Comparison'!$C$1:$R$65536,12,FALSE))</f>
        <v>0</v>
      </c>
      <c r="K384" s="49">
        <f>IF(VLOOKUP($B384,'[2]AA Comparison'!$C$1:$R$65536,6)="","",VLOOKUP($B384,'[2]AA Comparison'!$C$1:$R$65536,6,FALSE))</f>
        <v>0</v>
      </c>
      <c r="L384" s="49">
        <f>IF(VLOOKUP($B384,'[2]AA Comparison'!$C$1:$R$65536,13)="","",VLOOKUP($B384,'[2]AA Comparison'!$C$1:$R$65536,13,FALSE))</f>
        <v>0</v>
      </c>
      <c r="M384" s="49">
        <f>IF(VLOOKUP($B384,'[2]AA Comparison'!$C$1:$R$65536,7)="","",VLOOKUP($B384,'[2]AA Comparison'!$C$1:$R$65536,7,FALSE))</f>
        <v>0.95</v>
      </c>
      <c r="N384" s="49">
        <f>IF(VLOOKUP($B384,'[2]AA Comparison'!$C$1:$R$65536,14)="","",VLOOKUP($B384,'[2]AA Comparison'!$C$1:$R$65536,14,FALSE))</f>
        <v>1</v>
      </c>
      <c r="O384" s="49">
        <f>IF(VLOOKUP($B384,'[2]AA Comparison'!$C$1:$R$65536,8)="","",VLOOKUP($B384,'[2]AA Comparison'!$C$1:$R$65536,8,FALSE))</f>
        <v>0</v>
      </c>
      <c r="P384" s="49">
        <f>IF(VLOOKUP($B384,'[2]AA Comparison'!$C$1:$R$65536,15)="","",VLOOKUP($B384,'[2]AA Comparison'!$C$1:$R$65536,15,FALSE))</f>
        <v>0</v>
      </c>
      <c r="Q384" s="49">
        <f>IF(VLOOKUP($B384,'[2]AA Comparison'!$C$1:$R$65536,9)="","",VLOOKUP($B384,'[2]AA Comparison'!$C$1:$R$65536,9,FALSE))</f>
        <v>0</v>
      </c>
      <c r="R384" s="49">
        <f>IF(VLOOKUP($B384,'[2]AA Comparison'!$C$1:$R$65536,16)="","",VLOOKUP($B384,'[2]AA Comparison'!$C$1:$R$65536,16,FALSE))</f>
        <v>0</v>
      </c>
      <c r="S384" s="13">
        <f>VLOOKUP(B384,'[1]BuySell Data'!$A:$E,5,FALSE)</f>
        <v>2E-3</v>
      </c>
      <c r="T384" s="30" t="str">
        <f>VLOOKUP(B384,'[1]Investment Managers'!$A:$B,2,FALSE)</f>
        <v>First Sentier Investors</v>
      </c>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row>
    <row r="385" spans="1:244" s="3" customFormat="1" ht="13" x14ac:dyDescent="0.3">
      <c r="A385" s="118" t="s">
        <v>432</v>
      </c>
      <c r="B385" s="39" t="s">
        <v>309</v>
      </c>
      <c r="C385" s="52" t="s">
        <v>874</v>
      </c>
      <c r="D385" s="50">
        <f>VLOOKUP(B385,'[1]ICR Data'!$A:$E,5,FALSE)</f>
        <v>1.09E-2</v>
      </c>
      <c r="E385" s="179">
        <f>IF(VLOOKUP($B385,'[2]AA Comparison'!$C$1:$R$65536,3)="","",VLOOKUP($B385,'[2]AA Comparison'!$C$1:$R$65536,3,FALSE))</f>
        <v>0</v>
      </c>
      <c r="F385" s="179">
        <f>IF(VLOOKUP($B385,'[2]AA Comparison'!$C$1:$R$65536,10)="","",VLOOKUP($B385,'[2]AA Comparison'!$C$1:$R$65536,10,FALSE))</f>
        <v>0</v>
      </c>
      <c r="G385" s="179">
        <f>IF(VLOOKUP($B385,'[2]AA Comparison'!$C$1:$R$65536,4)="","",VLOOKUP($B385,'[2]AA Comparison'!$C$1:$R$65536,4,FALSE))</f>
        <v>0</v>
      </c>
      <c r="H385" s="179">
        <f>IF(VLOOKUP($B385,'[2]AA Comparison'!$C$1:$R$65536,11)="","",VLOOKUP($B385,'[2]AA Comparison'!$C$1:$R$65536,11,FALSE))</f>
        <v>0</v>
      </c>
      <c r="I385" s="179">
        <f>IF(VLOOKUP($B385,'[2]AA Comparison'!$C$1:$R$65536,5)="","",VLOOKUP($B385,'[2]AA Comparison'!$C$1:$R$65536,5,FALSE))</f>
        <v>0</v>
      </c>
      <c r="J385" s="179">
        <f>IF(VLOOKUP($B385,'[2]AA Comparison'!$C$1:$R$65536,12)="","",VLOOKUP($B385,'[2]AA Comparison'!$C$1:$R$65536,12,FALSE))</f>
        <v>0</v>
      </c>
      <c r="K385" s="49">
        <f>IF(VLOOKUP($B385,'[2]AA Comparison'!$C$1:$R$65536,6)="","",VLOOKUP($B385,'[2]AA Comparison'!$C$1:$R$65536,6,FALSE))</f>
        <v>0</v>
      </c>
      <c r="L385" s="49">
        <f>IF(VLOOKUP($B385,'[2]AA Comparison'!$C$1:$R$65536,13)="","",VLOOKUP($B385,'[2]AA Comparison'!$C$1:$R$65536,13,FALSE))</f>
        <v>0</v>
      </c>
      <c r="M385" s="49">
        <f>IF(VLOOKUP($B385,'[2]AA Comparison'!$C$1:$R$65536,7)="","",VLOOKUP($B385,'[2]AA Comparison'!$C$1:$R$65536,7,FALSE))</f>
        <v>1</v>
      </c>
      <c r="N385" s="49">
        <f>IF(VLOOKUP($B385,'[2]AA Comparison'!$C$1:$R$65536,14)="","",VLOOKUP($B385,'[2]AA Comparison'!$C$1:$R$65536,14,FALSE))</f>
        <v>1</v>
      </c>
      <c r="O385" s="49">
        <f>IF(VLOOKUP($B385,'[2]AA Comparison'!$C$1:$R$65536,8)="","",VLOOKUP($B385,'[2]AA Comparison'!$C$1:$R$65536,8,FALSE))</f>
        <v>0</v>
      </c>
      <c r="P385" s="49">
        <f>IF(VLOOKUP($B385,'[2]AA Comparison'!$C$1:$R$65536,15)="","",VLOOKUP($B385,'[2]AA Comparison'!$C$1:$R$65536,15,FALSE))</f>
        <v>0</v>
      </c>
      <c r="Q385" s="49">
        <f>IF(VLOOKUP($B385,'[2]AA Comparison'!$C$1:$R$65536,9)="","",VLOOKUP($B385,'[2]AA Comparison'!$C$1:$R$65536,9,FALSE))</f>
        <v>0</v>
      </c>
      <c r="R385" s="49">
        <f>IF(VLOOKUP($B385,'[2]AA Comparison'!$C$1:$R$65536,16)="","",VLOOKUP($B385,'[2]AA Comparison'!$C$1:$R$65536,16,FALSE))</f>
        <v>0</v>
      </c>
      <c r="S385" s="13">
        <f>VLOOKUP(B385,'[1]BuySell Data'!$A:$E,5,FALSE)</f>
        <v>2.9000000000000002E-3</v>
      </c>
      <c r="T385" s="30" t="str">
        <f>VLOOKUP(B385,'[1]Investment Managers'!$A:$B,2,FALSE)</f>
        <v>Russell Investment Management Limited</v>
      </c>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row>
    <row r="386" spans="1:244" s="3" customFormat="1" ht="13" x14ac:dyDescent="0.3">
      <c r="A386" s="118" t="s">
        <v>1289</v>
      </c>
      <c r="B386" s="39" t="s">
        <v>1288</v>
      </c>
      <c r="C386" s="52" t="s">
        <v>874</v>
      </c>
      <c r="D386" s="50">
        <f>VLOOKUP(B386,'[1]ICR Data'!$A:$E,5,FALSE)</f>
        <v>1.32E-2</v>
      </c>
      <c r="E386" s="179">
        <f>IF(VLOOKUP($B386,'[2]AA Comparison'!$C$1:$R$65536,3)="","",VLOOKUP($B386,'[2]AA Comparison'!$C$1:$R$65536,3,FALSE))</f>
        <v>0</v>
      </c>
      <c r="F386" s="179">
        <f>IF(VLOOKUP($B386,'[2]AA Comparison'!$C$1:$R$65536,10)="","",VLOOKUP($B386,'[2]AA Comparison'!$C$1:$R$65536,10,FALSE))</f>
        <v>0.2</v>
      </c>
      <c r="G386" s="179">
        <f>IF(VLOOKUP($B386,'[2]AA Comparison'!$C$1:$R$65536,4)="","",VLOOKUP($B386,'[2]AA Comparison'!$C$1:$R$65536,4,FALSE))</f>
        <v>0</v>
      </c>
      <c r="H386" s="179">
        <f>IF(VLOOKUP($B386,'[2]AA Comparison'!$C$1:$R$65536,11)="","",VLOOKUP($B386,'[2]AA Comparison'!$C$1:$R$65536,11,FALSE))</f>
        <v>0</v>
      </c>
      <c r="I386" s="179">
        <f>IF(VLOOKUP($B386,'[2]AA Comparison'!$C$1:$R$65536,5)="","",VLOOKUP($B386,'[2]AA Comparison'!$C$1:$R$65536,5,FALSE))</f>
        <v>0</v>
      </c>
      <c r="J386" s="179">
        <f>IF(VLOOKUP($B386,'[2]AA Comparison'!$C$1:$R$65536,12)="","",VLOOKUP($B386,'[2]AA Comparison'!$C$1:$R$65536,12,FALSE))</f>
        <v>0</v>
      </c>
      <c r="K386" s="49">
        <f>IF(VLOOKUP($B386,'[2]AA Comparison'!$C$1:$R$65536,6)="","",VLOOKUP($B386,'[2]AA Comparison'!$C$1:$R$65536,6,FALSE))</f>
        <v>0</v>
      </c>
      <c r="L386" s="49">
        <f>IF(VLOOKUP($B386,'[2]AA Comparison'!$C$1:$R$65536,13)="","",VLOOKUP($B386,'[2]AA Comparison'!$C$1:$R$65536,13,FALSE))</f>
        <v>0</v>
      </c>
      <c r="M386" s="49">
        <f>IF(VLOOKUP($B386,'[2]AA Comparison'!$C$1:$R$65536,7)="","",VLOOKUP($B386,'[2]AA Comparison'!$C$1:$R$65536,7,FALSE))</f>
        <v>0.8</v>
      </c>
      <c r="N386" s="49">
        <f>IF(VLOOKUP($B386,'[2]AA Comparison'!$C$1:$R$65536,14)="","",VLOOKUP($B386,'[2]AA Comparison'!$C$1:$R$65536,14,FALSE))</f>
        <v>1</v>
      </c>
      <c r="O386" s="49">
        <f>IF(VLOOKUP($B386,'[2]AA Comparison'!$C$1:$R$65536,8)="","",VLOOKUP($B386,'[2]AA Comparison'!$C$1:$R$65536,8,FALSE))</f>
        <v>0</v>
      </c>
      <c r="P386" s="49">
        <f>IF(VLOOKUP($B386,'[2]AA Comparison'!$C$1:$R$65536,15)="","",VLOOKUP($B386,'[2]AA Comparison'!$C$1:$R$65536,15,FALSE))</f>
        <v>0</v>
      </c>
      <c r="Q386" s="49">
        <f>IF(VLOOKUP($B386,'[2]AA Comparison'!$C$1:$R$65536,9)="","",VLOOKUP($B386,'[2]AA Comparison'!$C$1:$R$65536,9,FALSE))</f>
        <v>0</v>
      </c>
      <c r="R386" s="49">
        <f>IF(VLOOKUP($B386,'[2]AA Comparison'!$C$1:$R$65536,16)="","",VLOOKUP($B386,'[2]AA Comparison'!$C$1:$R$65536,16,FALSE))</f>
        <v>0</v>
      </c>
      <c r="S386" s="13">
        <f>VLOOKUP(B386,'[1]BuySell Data'!$A:$E,5,FALSE)</f>
        <v>5.0000000000000001E-3</v>
      </c>
      <c r="T386" s="30" t="str">
        <f>VLOOKUP(B386,'[1]Investment Managers'!$A:$B,2,FALSE)</f>
        <v>Australian Unity Funds Management Ltd</v>
      </c>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row>
    <row r="387" spans="1:244" s="3" customFormat="1" ht="13" x14ac:dyDescent="0.3">
      <c r="A387" s="118" t="s">
        <v>72</v>
      </c>
      <c r="B387" s="39" t="s">
        <v>73</v>
      </c>
      <c r="C387" s="52" t="s">
        <v>874</v>
      </c>
      <c r="D387" s="50">
        <f>VLOOKUP(B387,'[1]ICR Data'!$A:$E,5,FALSE)</f>
        <v>2.0999999999999999E-3</v>
      </c>
      <c r="E387" s="179">
        <f>IF(VLOOKUP($B387,'[2]AA Comparison'!$C$1:$R$65536,3)="","",VLOOKUP($B387,'[2]AA Comparison'!$C$1:$R$65536,3,FALSE))</f>
        <v>0</v>
      </c>
      <c r="F387" s="179">
        <f>IF(VLOOKUP($B387,'[2]AA Comparison'!$C$1:$R$65536,10)="","",VLOOKUP($B387,'[2]AA Comparison'!$C$1:$R$65536,10,FALSE))</f>
        <v>0</v>
      </c>
      <c r="G387" s="179">
        <f>IF(VLOOKUP($B387,'[2]AA Comparison'!$C$1:$R$65536,4)="","",VLOOKUP($B387,'[2]AA Comparison'!$C$1:$R$65536,4,FALSE))</f>
        <v>0</v>
      </c>
      <c r="H387" s="179">
        <f>IF(VLOOKUP($B387,'[2]AA Comparison'!$C$1:$R$65536,11)="","",VLOOKUP($B387,'[2]AA Comparison'!$C$1:$R$65536,11,FALSE))</f>
        <v>0</v>
      </c>
      <c r="I387" s="179">
        <f>IF(VLOOKUP($B387,'[2]AA Comparison'!$C$1:$R$65536,5)="","",VLOOKUP($B387,'[2]AA Comparison'!$C$1:$R$65536,5,FALSE))</f>
        <v>0</v>
      </c>
      <c r="J387" s="179">
        <f>IF(VLOOKUP($B387,'[2]AA Comparison'!$C$1:$R$65536,12)="","",VLOOKUP($B387,'[2]AA Comparison'!$C$1:$R$65536,12,FALSE))</f>
        <v>0</v>
      </c>
      <c r="K387" s="49">
        <f>IF(VLOOKUP($B387,'[2]AA Comparison'!$C$1:$R$65536,6)="","",VLOOKUP($B387,'[2]AA Comparison'!$C$1:$R$65536,6,FALSE))</f>
        <v>0</v>
      </c>
      <c r="L387" s="49">
        <f>IF(VLOOKUP($B387,'[2]AA Comparison'!$C$1:$R$65536,13)="","",VLOOKUP($B387,'[2]AA Comparison'!$C$1:$R$65536,13,FALSE))</f>
        <v>0</v>
      </c>
      <c r="M387" s="49">
        <f>IF(VLOOKUP($B387,'[2]AA Comparison'!$C$1:$R$65536,7)="","",VLOOKUP($B387,'[2]AA Comparison'!$C$1:$R$65536,7,FALSE))</f>
        <v>1</v>
      </c>
      <c r="N387" s="49">
        <f>IF(VLOOKUP($B387,'[2]AA Comparison'!$C$1:$R$65536,14)="","",VLOOKUP($B387,'[2]AA Comparison'!$C$1:$R$65536,14,FALSE))</f>
        <v>1</v>
      </c>
      <c r="O387" s="49">
        <f>IF(VLOOKUP($B387,'[2]AA Comparison'!$C$1:$R$65536,8)="","",VLOOKUP($B387,'[2]AA Comparison'!$C$1:$R$65536,8,FALSE))</f>
        <v>0</v>
      </c>
      <c r="P387" s="49">
        <f>IF(VLOOKUP($B387,'[2]AA Comparison'!$C$1:$R$65536,15)="","",VLOOKUP($B387,'[2]AA Comparison'!$C$1:$R$65536,15,FALSE))</f>
        <v>0</v>
      </c>
      <c r="Q387" s="49">
        <f>IF(VLOOKUP($B387,'[2]AA Comparison'!$C$1:$R$65536,9)="","",VLOOKUP($B387,'[2]AA Comparison'!$C$1:$R$65536,9,FALSE))</f>
        <v>0</v>
      </c>
      <c r="R387" s="49">
        <f>IF(VLOOKUP($B387,'[2]AA Comparison'!$C$1:$R$65536,16)="","",VLOOKUP($B387,'[2]AA Comparison'!$C$1:$R$65536,16,FALSE))</f>
        <v>0</v>
      </c>
      <c r="S387" s="13">
        <f>VLOOKUP(B387,'[1]BuySell Data'!$A:$E,5,FALSE)</f>
        <v>1.4000000000000002E-3</v>
      </c>
      <c r="T387" s="30" t="str">
        <f>VLOOKUP(B387,'[1]Investment Managers'!$A:$B,2,FALSE)</f>
        <v>OnePath Funds Management Limited</v>
      </c>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row>
    <row r="388" spans="1:244" s="3" customFormat="1" ht="13" x14ac:dyDescent="0.3">
      <c r="A388" s="14" t="s">
        <v>403</v>
      </c>
      <c r="B388" s="19" t="s">
        <v>404</v>
      </c>
      <c r="C388" s="52" t="s">
        <v>874</v>
      </c>
      <c r="D388" s="50">
        <f>VLOOKUP(B388,'[1]ICR Data'!$A:$E,5,FALSE)</f>
        <v>1.2800000000000001E-2</v>
      </c>
      <c r="E388" s="179">
        <f>IF(VLOOKUP($B388,'[2]AA Comparison'!$C$1:$R$65536,3)="","",VLOOKUP($B388,'[2]AA Comparison'!$C$1:$R$65536,3,FALSE))</f>
        <v>0</v>
      </c>
      <c r="F388" s="179">
        <f>IF(VLOOKUP($B388,'[2]AA Comparison'!$C$1:$R$65536,10)="","",VLOOKUP($B388,'[2]AA Comparison'!$C$1:$R$65536,10,FALSE))</f>
        <v>0.1</v>
      </c>
      <c r="G388" s="179">
        <f>IF(VLOOKUP($B388,'[2]AA Comparison'!$C$1:$R$65536,4)="","",VLOOKUP($B388,'[2]AA Comparison'!$C$1:$R$65536,4,FALSE))</f>
        <v>0</v>
      </c>
      <c r="H388" s="179">
        <f>IF(VLOOKUP($B388,'[2]AA Comparison'!$C$1:$R$65536,11)="","",VLOOKUP($B388,'[2]AA Comparison'!$C$1:$R$65536,11,FALSE))</f>
        <v>0</v>
      </c>
      <c r="I388" s="179">
        <f>IF(VLOOKUP($B388,'[2]AA Comparison'!$C$1:$R$65536,5)="","",VLOOKUP($B388,'[2]AA Comparison'!$C$1:$R$65536,5,FALSE))</f>
        <v>0</v>
      </c>
      <c r="J388" s="179">
        <f>IF(VLOOKUP($B388,'[2]AA Comparison'!$C$1:$R$65536,12)="","",VLOOKUP($B388,'[2]AA Comparison'!$C$1:$R$65536,12,FALSE))</f>
        <v>0</v>
      </c>
      <c r="K388" s="49">
        <f>IF(VLOOKUP($B388,'[2]AA Comparison'!$C$1:$R$65536,6)="","",VLOOKUP($B388,'[2]AA Comparison'!$C$1:$R$65536,6,FALSE))</f>
        <v>0</v>
      </c>
      <c r="L388" s="49">
        <f>IF(VLOOKUP($B388,'[2]AA Comparison'!$C$1:$R$65536,13)="","",VLOOKUP($B388,'[2]AA Comparison'!$C$1:$R$65536,13,FALSE))</f>
        <v>0</v>
      </c>
      <c r="M388" s="49">
        <f>IF(VLOOKUP($B388,'[2]AA Comparison'!$C$1:$R$65536,7)="","",VLOOKUP($B388,'[2]AA Comparison'!$C$1:$R$65536,7,FALSE))</f>
        <v>0.9</v>
      </c>
      <c r="N388" s="49">
        <f>IF(VLOOKUP($B388,'[2]AA Comparison'!$C$1:$R$65536,14)="","",VLOOKUP($B388,'[2]AA Comparison'!$C$1:$R$65536,14,FALSE))</f>
        <v>1</v>
      </c>
      <c r="O388" s="49">
        <f>IF(VLOOKUP($B388,'[2]AA Comparison'!$C$1:$R$65536,8)="","",VLOOKUP($B388,'[2]AA Comparison'!$C$1:$R$65536,8,FALSE))</f>
        <v>0</v>
      </c>
      <c r="P388" s="49">
        <f>IF(VLOOKUP($B388,'[2]AA Comparison'!$C$1:$R$65536,15)="","",VLOOKUP($B388,'[2]AA Comparison'!$C$1:$R$65536,15,FALSE))</f>
        <v>0</v>
      </c>
      <c r="Q388" s="49">
        <f>IF(VLOOKUP($B388,'[2]AA Comparison'!$C$1:$R$65536,9)="","",VLOOKUP($B388,'[2]AA Comparison'!$C$1:$R$65536,9,FALSE))</f>
        <v>0</v>
      </c>
      <c r="R388" s="49">
        <f>IF(VLOOKUP($B388,'[2]AA Comparison'!$C$1:$R$65536,16)="","",VLOOKUP($B388,'[2]AA Comparison'!$C$1:$R$65536,16,FALSE))</f>
        <v>0</v>
      </c>
      <c r="S388" s="13">
        <f>VLOOKUP(B388,'[1]BuySell Data'!$A:$E,5,FALSE)</f>
        <v>2.5999999999999999E-3</v>
      </c>
      <c r="T388" s="30" t="str">
        <f>VLOOKUP(B388,'[1]Investment Managers'!$A:$B,2,FALSE)</f>
        <v>Walter Scott &amp; Partners Limited</v>
      </c>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row>
    <row r="389" spans="1:244" s="3" customFormat="1" ht="13" x14ac:dyDescent="0.3">
      <c r="A389" s="181" t="s">
        <v>217</v>
      </c>
      <c r="B389" s="52"/>
      <c r="C389" s="52"/>
      <c r="D389" s="189"/>
      <c r="E389" s="179"/>
      <c r="F389" s="179"/>
      <c r="G389" s="179"/>
      <c r="H389" s="179"/>
      <c r="I389" s="179"/>
      <c r="J389" s="179"/>
      <c r="K389" s="49"/>
      <c r="L389" s="49"/>
      <c r="M389" s="49"/>
      <c r="N389" s="49"/>
      <c r="O389" s="49"/>
      <c r="P389" s="49"/>
      <c r="Q389" s="49"/>
      <c r="R389" s="49"/>
      <c r="S389" s="13"/>
      <c r="T389" s="37"/>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row>
    <row r="390" spans="1:244" s="3" customFormat="1" ht="13" x14ac:dyDescent="0.3">
      <c r="A390" s="118" t="s">
        <v>1042</v>
      </c>
      <c r="B390" s="50" t="s">
        <v>120</v>
      </c>
      <c r="C390" s="52" t="s">
        <v>874</v>
      </c>
      <c r="D390" s="50">
        <f>VLOOKUP(B390,'[1]ICR Data'!$A:$E,5,FALSE)</f>
        <v>1.18E-2</v>
      </c>
      <c r="E390" s="179">
        <f>IF(VLOOKUP($B390,'[2]AA Comparison'!$C$1:$R$65536,3)="","",VLOOKUP($B390,'[2]AA Comparison'!$C$1:$R$65536,3,FALSE))</f>
        <v>0</v>
      </c>
      <c r="F390" s="179">
        <f>IF(VLOOKUP($B390,'[2]AA Comparison'!$C$1:$R$65536,10)="","",VLOOKUP($B390,'[2]AA Comparison'!$C$1:$R$65536,10,FALSE))</f>
        <v>0.1</v>
      </c>
      <c r="G390" s="179">
        <f>IF(VLOOKUP($B390,'[2]AA Comparison'!$C$1:$R$65536,4)="","",VLOOKUP($B390,'[2]AA Comparison'!$C$1:$R$65536,4,FALSE))</f>
        <v>0</v>
      </c>
      <c r="H390" s="179">
        <f>IF(VLOOKUP($B390,'[2]AA Comparison'!$C$1:$R$65536,11)="","",VLOOKUP($B390,'[2]AA Comparison'!$C$1:$R$65536,11,FALSE))</f>
        <v>0</v>
      </c>
      <c r="I390" s="179">
        <f>IF(VLOOKUP($B390,'[2]AA Comparison'!$C$1:$R$65536,5)="","",VLOOKUP($B390,'[2]AA Comparison'!$C$1:$R$65536,5,FALSE))</f>
        <v>0</v>
      </c>
      <c r="J390" s="179">
        <f>IF(VLOOKUP($B390,'[2]AA Comparison'!$C$1:$R$65536,12)="","",VLOOKUP($B390,'[2]AA Comparison'!$C$1:$R$65536,12,FALSE))</f>
        <v>0</v>
      </c>
      <c r="K390" s="49">
        <f>IF(VLOOKUP($B390,'[2]AA Comparison'!$C$1:$R$65536,6)="","",VLOOKUP($B390,'[2]AA Comparison'!$C$1:$R$65536,6,FALSE))</f>
        <v>0</v>
      </c>
      <c r="L390" s="49">
        <f>IF(VLOOKUP($B390,'[2]AA Comparison'!$C$1:$R$65536,13)="","",VLOOKUP($B390,'[2]AA Comparison'!$C$1:$R$65536,13,FALSE))</f>
        <v>0</v>
      </c>
      <c r="M390" s="49">
        <f>IF(VLOOKUP($B390,'[2]AA Comparison'!$C$1:$R$65536,7)="","",VLOOKUP($B390,'[2]AA Comparison'!$C$1:$R$65536,7,FALSE))</f>
        <v>0.9</v>
      </c>
      <c r="N390" s="49">
        <f>IF(VLOOKUP($B390,'[2]AA Comparison'!$C$1:$R$65536,14)="","",VLOOKUP($B390,'[2]AA Comparison'!$C$1:$R$65536,14,FALSE))</f>
        <v>1</v>
      </c>
      <c r="O390" s="49">
        <f>IF(VLOOKUP($B390,'[2]AA Comparison'!$C$1:$R$65536,8)="","",VLOOKUP($B390,'[2]AA Comparison'!$C$1:$R$65536,8,FALSE))</f>
        <v>0</v>
      </c>
      <c r="P390" s="49">
        <f>IF(VLOOKUP($B390,'[2]AA Comparison'!$C$1:$R$65536,15)="","",VLOOKUP($B390,'[2]AA Comparison'!$C$1:$R$65536,15,FALSE))</f>
        <v>0</v>
      </c>
      <c r="Q390" s="49">
        <f>IF(VLOOKUP($B390,'[2]AA Comparison'!$C$1:$R$65536,9)="","",VLOOKUP($B390,'[2]AA Comparison'!$C$1:$R$65536,9,FALSE))</f>
        <v>0</v>
      </c>
      <c r="R390" s="49">
        <f>IF(VLOOKUP($B390,'[2]AA Comparison'!$C$1:$R$65536,16)="","",VLOOKUP($B390,'[2]AA Comparison'!$C$1:$R$65536,16,FALSE))</f>
        <v>0</v>
      </c>
      <c r="S390" s="13">
        <f>VLOOKUP(B390,'[1]BuySell Data'!$A:$E,5,FALSE)</f>
        <v>5.6000000000000008E-3</v>
      </c>
      <c r="T390" s="30" t="str">
        <f>VLOOKUP(B390,'[1]Investment Managers'!$A:$B,2,FALSE)</f>
        <v>abrdn Inc.</v>
      </c>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c r="HY390" s="13"/>
      <c r="HZ390" s="13"/>
      <c r="IA390" s="13"/>
      <c r="IB390" s="13"/>
      <c r="IC390" s="13"/>
      <c r="ID390" s="13"/>
      <c r="IE390" s="13"/>
      <c r="IF390" s="13"/>
      <c r="IG390" s="13"/>
      <c r="IH390" s="13"/>
      <c r="II390" s="13"/>
      <c r="IJ390" s="13"/>
    </row>
    <row r="391" spans="1:244" s="3" customFormat="1" ht="13" x14ac:dyDescent="0.3">
      <c r="A391" s="118" t="s">
        <v>1043</v>
      </c>
      <c r="B391" s="60" t="s">
        <v>243</v>
      </c>
      <c r="C391" s="52" t="s">
        <v>874</v>
      </c>
      <c r="D391" s="50">
        <f>VLOOKUP(B391,'[1]ICR Data'!$A:$E,5,FALSE)</f>
        <v>9.8999999999999991E-3</v>
      </c>
      <c r="E391" s="179">
        <f>IF(VLOOKUP($B391,'[2]AA Comparison'!$C$1:$R$65536,3)="","",VLOOKUP($B391,'[2]AA Comparison'!$C$1:$R$65536,3,FALSE))</f>
        <v>0</v>
      </c>
      <c r="F391" s="179">
        <f>IF(VLOOKUP($B391,'[2]AA Comparison'!$C$1:$R$65536,10)="","",VLOOKUP($B391,'[2]AA Comparison'!$C$1:$R$65536,10,FALSE))</f>
        <v>0.1</v>
      </c>
      <c r="G391" s="179">
        <f>IF(VLOOKUP($B391,'[2]AA Comparison'!$C$1:$R$65536,4)="","",VLOOKUP($B391,'[2]AA Comparison'!$C$1:$R$65536,4,FALSE))</f>
        <v>0</v>
      </c>
      <c r="H391" s="179">
        <f>IF(VLOOKUP($B391,'[2]AA Comparison'!$C$1:$R$65536,11)="","",VLOOKUP($B391,'[2]AA Comparison'!$C$1:$R$65536,11,FALSE))</f>
        <v>0</v>
      </c>
      <c r="I391" s="179">
        <f>IF(VLOOKUP($B391,'[2]AA Comparison'!$C$1:$R$65536,5)="","",VLOOKUP($B391,'[2]AA Comparison'!$C$1:$R$65536,5,FALSE))</f>
        <v>0</v>
      </c>
      <c r="J391" s="179">
        <f>IF(VLOOKUP($B391,'[2]AA Comparison'!$C$1:$R$65536,12)="","",VLOOKUP($B391,'[2]AA Comparison'!$C$1:$R$65536,12,FALSE))</f>
        <v>0</v>
      </c>
      <c r="K391" s="49">
        <f>IF(VLOOKUP($B391,'[2]AA Comparison'!$C$1:$R$65536,6)="","",VLOOKUP($B391,'[2]AA Comparison'!$C$1:$R$65536,6,FALSE))</f>
        <v>0</v>
      </c>
      <c r="L391" s="49">
        <f>IF(VLOOKUP($B391,'[2]AA Comparison'!$C$1:$R$65536,13)="","",VLOOKUP($B391,'[2]AA Comparison'!$C$1:$R$65536,13,FALSE))</f>
        <v>0</v>
      </c>
      <c r="M391" s="49">
        <f>IF(VLOOKUP($B391,'[2]AA Comparison'!$C$1:$R$65536,7)="","",VLOOKUP($B391,'[2]AA Comparison'!$C$1:$R$65536,7,FALSE))</f>
        <v>0.9</v>
      </c>
      <c r="N391" s="49">
        <f>IF(VLOOKUP($B391,'[2]AA Comparison'!$C$1:$R$65536,14)="","",VLOOKUP($B391,'[2]AA Comparison'!$C$1:$R$65536,14,FALSE))</f>
        <v>1</v>
      </c>
      <c r="O391" s="49">
        <f>IF(VLOOKUP($B391,'[2]AA Comparison'!$C$1:$R$65536,8)="","",VLOOKUP($B391,'[2]AA Comparison'!$C$1:$R$65536,8,FALSE))</f>
        <v>0</v>
      </c>
      <c r="P391" s="49">
        <f>IF(VLOOKUP($B391,'[2]AA Comparison'!$C$1:$R$65536,15)="","",VLOOKUP($B391,'[2]AA Comparison'!$C$1:$R$65536,15,FALSE))</f>
        <v>0</v>
      </c>
      <c r="Q391" s="49">
        <f>IF(VLOOKUP($B391,'[2]AA Comparison'!$C$1:$R$65536,9)="","",VLOOKUP($B391,'[2]AA Comparison'!$C$1:$R$65536,9,FALSE))</f>
        <v>0</v>
      </c>
      <c r="R391" s="49">
        <f>IF(VLOOKUP($B391,'[2]AA Comparison'!$C$1:$R$65536,16)="","",VLOOKUP($B391,'[2]AA Comparison'!$C$1:$R$65536,16,FALSE))</f>
        <v>0</v>
      </c>
      <c r="S391" s="13">
        <f>VLOOKUP(B391,'[1]BuySell Data'!$A:$E,5,FALSE)</f>
        <v>0</v>
      </c>
      <c r="T391" s="30" t="str">
        <f>VLOOKUP(B391,'[1]Investment Managers'!$A:$B,2,FALSE)</f>
        <v>abrdn Inc.</v>
      </c>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c r="HY391" s="13"/>
      <c r="HZ391" s="13"/>
      <c r="IA391" s="13"/>
      <c r="IB391" s="13"/>
      <c r="IC391" s="13"/>
      <c r="ID391" s="13"/>
      <c r="IE391" s="13"/>
      <c r="IF391" s="13"/>
      <c r="IG391" s="13"/>
      <c r="IH391" s="13"/>
      <c r="II391" s="13"/>
      <c r="IJ391" s="13"/>
    </row>
    <row r="392" spans="1:244" s="3" customFormat="1" ht="13" x14ac:dyDescent="0.3">
      <c r="A392" s="14" t="s">
        <v>864</v>
      </c>
      <c r="B392" s="19" t="s">
        <v>863</v>
      </c>
      <c r="C392" s="52" t="s">
        <v>874</v>
      </c>
      <c r="D392" s="50">
        <f>VLOOKUP(B392,'[1]ICR Data'!$A:$E,5,FALSE)</f>
        <v>1.24E-2</v>
      </c>
      <c r="E392" s="179">
        <f>IF(VLOOKUP($B392,'[2]AA Comparison'!$C$1:$R$65536,3)="","",VLOOKUP($B392,'[2]AA Comparison'!$C$1:$R$65536,3,FALSE))</f>
        <v>0</v>
      </c>
      <c r="F392" s="179">
        <f>IF(VLOOKUP($B392,'[2]AA Comparison'!$C$1:$R$65536,10)="","",VLOOKUP($B392,'[2]AA Comparison'!$C$1:$R$65536,10,FALSE))</f>
        <v>0</v>
      </c>
      <c r="G392" s="179">
        <f>IF(VLOOKUP($B392,'[2]AA Comparison'!$C$1:$R$65536,4)="","",VLOOKUP($B392,'[2]AA Comparison'!$C$1:$R$65536,4,FALSE))</f>
        <v>0</v>
      </c>
      <c r="H392" s="179">
        <f>IF(VLOOKUP($B392,'[2]AA Comparison'!$C$1:$R$65536,11)="","",VLOOKUP($B392,'[2]AA Comparison'!$C$1:$R$65536,11,FALSE))</f>
        <v>0</v>
      </c>
      <c r="I392" s="179">
        <f>IF(VLOOKUP($B392,'[2]AA Comparison'!$C$1:$R$65536,5)="","",VLOOKUP($B392,'[2]AA Comparison'!$C$1:$R$65536,5,FALSE))</f>
        <v>0</v>
      </c>
      <c r="J392" s="179">
        <f>IF(VLOOKUP($B392,'[2]AA Comparison'!$C$1:$R$65536,12)="","",VLOOKUP($B392,'[2]AA Comparison'!$C$1:$R$65536,12,FALSE))</f>
        <v>0</v>
      </c>
      <c r="K392" s="49">
        <f>IF(VLOOKUP($B392,'[2]AA Comparison'!$C$1:$R$65536,6)="","",VLOOKUP($B392,'[2]AA Comparison'!$C$1:$R$65536,6,FALSE))</f>
        <v>0</v>
      </c>
      <c r="L392" s="49">
        <f>IF(VLOOKUP($B392,'[2]AA Comparison'!$C$1:$R$65536,13)="","",VLOOKUP($B392,'[2]AA Comparison'!$C$1:$R$65536,13,FALSE))</f>
        <v>0</v>
      </c>
      <c r="M392" s="49">
        <f>IF(VLOOKUP($B392,'[2]AA Comparison'!$C$1:$R$65536,7)="","",VLOOKUP($B392,'[2]AA Comparison'!$C$1:$R$65536,7,FALSE))</f>
        <v>0.9</v>
      </c>
      <c r="N392" s="49">
        <f>IF(VLOOKUP($B392,'[2]AA Comparison'!$C$1:$R$65536,14)="","",VLOOKUP($B392,'[2]AA Comparison'!$C$1:$R$65536,14,FALSE))</f>
        <v>1</v>
      </c>
      <c r="O392" s="49">
        <f>IF(VLOOKUP($B392,'[2]AA Comparison'!$C$1:$R$65536,8)="","",VLOOKUP($B392,'[2]AA Comparison'!$C$1:$R$65536,8,FALSE))</f>
        <v>0</v>
      </c>
      <c r="P392" s="49">
        <f>IF(VLOOKUP($B392,'[2]AA Comparison'!$C$1:$R$65536,15)="","",VLOOKUP($B392,'[2]AA Comparison'!$C$1:$R$65536,15,FALSE))</f>
        <v>0</v>
      </c>
      <c r="Q392" s="49">
        <f>IF(VLOOKUP($B392,'[2]AA Comparison'!$C$1:$R$65536,9)="","",VLOOKUP($B392,'[2]AA Comparison'!$C$1:$R$65536,9,FALSE))</f>
        <v>0</v>
      </c>
      <c r="R392" s="49">
        <f>IF(VLOOKUP($B392,'[2]AA Comparison'!$C$1:$R$65536,16)="","",VLOOKUP($B392,'[2]AA Comparison'!$C$1:$R$65536,16,FALSE))</f>
        <v>0</v>
      </c>
      <c r="S392" s="13">
        <f>VLOOKUP(B392,'[1]BuySell Data'!$A:$E,5,FALSE)</f>
        <v>3.1000000000000003E-3</v>
      </c>
      <c r="T392" s="30" t="str">
        <f>VLOOKUP(B392,'[1]Investment Managers'!$A:$B,2,FALSE)</f>
        <v>ClearBridge Investments Limited</v>
      </c>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c r="HY392" s="13"/>
      <c r="HZ392" s="13"/>
      <c r="IA392" s="13"/>
      <c r="IB392" s="13"/>
      <c r="IC392" s="13"/>
      <c r="ID392" s="13"/>
      <c r="IE392" s="13"/>
      <c r="IF392" s="13"/>
      <c r="IG392" s="13"/>
      <c r="IH392" s="13"/>
      <c r="II392" s="13"/>
      <c r="IJ392" s="13"/>
    </row>
    <row r="393" spans="1:244" s="3" customFormat="1" ht="13" x14ac:dyDescent="0.3">
      <c r="A393" s="190" t="s">
        <v>1439</v>
      </c>
      <c r="B393" s="186" t="s">
        <v>840</v>
      </c>
      <c r="C393" s="52" t="s">
        <v>874</v>
      </c>
      <c r="D393" s="50">
        <f>VLOOKUP(B393,'[1]ICR Data'!$A:$E,5,FALSE)</f>
        <v>7.4000000000000003E-3</v>
      </c>
      <c r="E393" s="179">
        <f>IF(VLOOKUP($B393,'[2]AA Comparison'!$C$1:$R$65536,3)="","",VLOOKUP($B393,'[2]AA Comparison'!$C$1:$R$65536,3,FALSE))</f>
        <v>0</v>
      </c>
      <c r="F393" s="179">
        <f>IF(VLOOKUP($B393,'[2]AA Comparison'!$C$1:$R$65536,10)="","",VLOOKUP($B393,'[2]AA Comparison'!$C$1:$R$65536,10,FALSE))</f>
        <v>0</v>
      </c>
      <c r="G393" s="179">
        <f>IF(VLOOKUP($B393,'[2]AA Comparison'!$C$1:$R$65536,4)="","",VLOOKUP($B393,'[2]AA Comparison'!$C$1:$R$65536,4,FALSE))</f>
        <v>0</v>
      </c>
      <c r="H393" s="179">
        <f>IF(VLOOKUP($B393,'[2]AA Comparison'!$C$1:$R$65536,11)="","",VLOOKUP($B393,'[2]AA Comparison'!$C$1:$R$65536,11,FALSE))</f>
        <v>0</v>
      </c>
      <c r="I393" s="179">
        <f>IF(VLOOKUP($B393,'[2]AA Comparison'!$C$1:$R$65536,5)="","",VLOOKUP($B393,'[2]AA Comparison'!$C$1:$R$65536,5,FALSE))</f>
        <v>0</v>
      </c>
      <c r="J393" s="179">
        <f>IF(VLOOKUP($B393,'[2]AA Comparison'!$C$1:$R$65536,12)="","",VLOOKUP($B393,'[2]AA Comparison'!$C$1:$R$65536,12,FALSE))</f>
        <v>0</v>
      </c>
      <c r="K393" s="49">
        <f>IF(VLOOKUP($B393,'[2]AA Comparison'!$C$1:$R$65536,6)="","",VLOOKUP($B393,'[2]AA Comparison'!$C$1:$R$65536,6,FALSE))</f>
        <v>0</v>
      </c>
      <c r="L393" s="49">
        <f>IF(VLOOKUP($B393,'[2]AA Comparison'!$C$1:$R$65536,13)="","",VLOOKUP($B393,'[2]AA Comparison'!$C$1:$R$65536,13,FALSE))</f>
        <v>0</v>
      </c>
      <c r="M393" s="49">
        <f>IF(VLOOKUP($B393,'[2]AA Comparison'!$C$1:$R$65536,7)="","",VLOOKUP($B393,'[2]AA Comparison'!$C$1:$R$65536,7,FALSE))</f>
        <v>1</v>
      </c>
      <c r="N393" s="49">
        <f>IF(VLOOKUP($B393,'[2]AA Comparison'!$C$1:$R$65536,14)="","",VLOOKUP($B393,'[2]AA Comparison'!$C$1:$R$65536,14,FALSE))</f>
        <v>1</v>
      </c>
      <c r="O393" s="49">
        <f>IF(VLOOKUP($B393,'[2]AA Comparison'!$C$1:$R$65536,8)="","",VLOOKUP($B393,'[2]AA Comparison'!$C$1:$R$65536,8,FALSE))</f>
        <v>0</v>
      </c>
      <c r="P393" s="49">
        <f>IF(VLOOKUP($B393,'[2]AA Comparison'!$C$1:$R$65536,15)="","",VLOOKUP($B393,'[2]AA Comparison'!$C$1:$R$65536,15,FALSE))</f>
        <v>0</v>
      </c>
      <c r="Q393" s="49">
        <f>IF(VLOOKUP($B393,'[2]AA Comparison'!$C$1:$R$65536,9)="","",VLOOKUP($B393,'[2]AA Comparison'!$C$1:$R$65536,9,FALSE))</f>
        <v>0</v>
      </c>
      <c r="R393" s="49">
        <f>IF(VLOOKUP($B393,'[2]AA Comparison'!$C$1:$R$65536,16)="","",VLOOKUP($B393,'[2]AA Comparison'!$C$1:$R$65536,16,FALSE))</f>
        <v>0</v>
      </c>
      <c r="S393" s="13">
        <f>VLOOKUP(B393,'[1]BuySell Data'!$A:$E,5,FALSE)</f>
        <v>5.0000000000000001E-3</v>
      </c>
      <c r="T393" s="30" t="str">
        <f>VLOOKUP(B393,'[1]Investment Managers'!$A:$B,2,FALSE)</f>
        <v>Dimensional Fund Advisors LP</v>
      </c>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c r="HY393" s="13"/>
      <c r="HZ393" s="13"/>
      <c r="IA393" s="13"/>
      <c r="IB393" s="13"/>
      <c r="IC393" s="13"/>
      <c r="ID393" s="13"/>
      <c r="IE393" s="13"/>
      <c r="IF393" s="13"/>
      <c r="IG393" s="13"/>
      <c r="IH393" s="13"/>
      <c r="II393" s="13"/>
      <c r="IJ393" s="13"/>
    </row>
    <row r="394" spans="1:244" s="3" customFormat="1" ht="13" x14ac:dyDescent="0.3">
      <c r="A394" s="14" t="s">
        <v>1255</v>
      </c>
      <c r="B394" s="50" t="s">
        <v>1254</v>
      </c>
      <c r="C394" s="52" t="s">
        <v>874</v>
      </c>
      <c r="D394" s="50">
        <f>VLOOKUP(B394,'[1]ICR Data'!$A:$E,5,FALSE)</f>
        <v>1.1699999999999999E-2</v>
      </c>
      <c r="E394" s="179">
        <f>IF(VLOOKUP($B394,'[2]AA Comparison'!$C$1:$R$65536,3)="","",VLOOKUP($B394,'[2]AA Comparison'!$C$1:$R$65536,3,FALSE))</f>
        <v>0</v>
      </c>
      <c r="F394" s="179">
        <f>IF(VLOOKUP($B394,'[2]AA Comparison'!$C$1:$R$65536,10)="","",VLOOKUP($B394,'[2]AA Comparison'!$C$1:$R$65536,10,FALSE))</f>
        <v>0.1</v>
      </c>
      <c r="G394" s="179">
        <f>IF(VLOOKUP($B394,'[2]AA Comparison'!$C$1:$R$65536,4)="","",VLOOKUP($B394,'[2]AA Comparison'!$C$1:$R$65536,4,FALSE))</f>
        <v>0</v>
      </c>
      <c r="H394" s="179">
        <f>IF(VLOOKUP($B394,'[2]AA Comparison'!$C$1:$R$65536,11)="","",VLOOKUP($B394,'[2]AA Comparison'!$C$1:$R$65536,11,FALSE))</f>
        <v>0</v>
      </c>
      <c r="I394" s="179">
        <f>IF(VLOOKUP($B394,'[2]AA Comparison'!$C$1:$R$65536,5)="","",VLOOKUP($B394,'[2]AA Comparison'!$C$1:$R$65536,5,FALSE))</f>
        <v>0</v>
      </c>
      <c r="J394" s="179">
        <f>IF(VLOOKUP($B394,'[2]AA Comparison'!$C$1:$R$65536,12)="","",VLOOKUP($B394,'[2]AA Comparison'!$C$1:$R$65536,12,FALSE))</f>
        <v>0</v>
      </c>
      <c r="K394" s="49">
        <f>IF(VLOOKUP($B394,'[2]AA Comparison'!$C$1:$R$65536,6)="","",VLOOKUP($B394,'[2]AA Comparison'!$C$1:$R$65536,6,FALSE))</f>
        <v>0</v>
      </c>
      <c r="L394" s="49">
        <f>IF(VLOOKUP($B394,'[2]AA Comparison'!$C$1:$R$65536,13)="","",VLOOKUP($B394,'[2]AA Comparison'!$C$1:$R$65536,13,FALSE))</f>
        <v>0</v>
      </c>
      <c r="M394" s="49">
        <f>IF(VLOOKUP($B394,'[2]AA Comparison'!$C$1:$R$65536,7)="","",VLOOKUP($B394,'[2]AA Comparison'!$C$1:$R$65536,7,FALSE))</f>
        <v>0.9</v>
      </c>
      <c r="N394" s="49">
        <f>IF(VLOOKUP($B394,'[2]AA Comparison'!$C$1:$R$65536,14)="","",VLOOKUP($B394,'[2]AA Comparison'!$C$1:$R$65536,14,FALSE))</f>
        <v>1</v>
      </c>
      <c r="O394" s="49">
        <f>IF(VLOOKUP($B394,'[2]AA Comparison'!$C$1:$R$65536,8)="","",VLOOKUP($B394,'[2]AA Comparison'!$C$1:$R$65536,8,FALSE))</f>
        <v>0</v>
      </c>
      <c r="P394" s="49">
        <f>IF(VLOOKUP($B394,'[2]AA Comparison'!$C$1:$R$65536,15)="","",VLOOKUP($B394,'[2]AA Comparison'!$C$1:$R$65536,15,FALSE))</f>
        <v>0</v>
      </c>
      <c r="Q394" s="49">
        <f>IF(VLOOKUP($B394,'[2]AA Comparison'!$C$1:$R$65536,9)="","",VLOOKUP($B394,'[2]AA Comparison'!$C$1:$R$65536,9,FALSE))</f>
        <v>0</v>
      </c>
      <c r="R394" s="49">
        <f>IF(VLOOKUP($B394,'[2]AA Comparison'!$C$1:$R$65536,16)="","",VLOOKUP($B394,'[2]AA Comparison'!$C$1:$R$65536,16,FALSE))</f>
        <v>0</v>
      </c>
      <c r="S394" s="13">
        <f>VLOOKUP(B394,'[1]BuySell Data'!$A:$E,5,FALSE)</f>
        <v>6.0000000000000001E-3</v>
      </c>
      <c r="T394" s="30" t="str">
        <f>VLOOKUP(B394,'[1]Investment Managers'!$A:$B,2,FALSE)</f>
        <v>Fidelity Management &amp; Research Company LLC</v>
      </c>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c r="HY394" s="13"/>
      <c r="HZ394" s="13"/>
      <c r="IA394" s="13"/>
      <c r="IB394" s="13"/>
      <c r="IC394" s="13"/>
      <c r="ID394" s="13"/>
      <c r="IE394" s="13"/>
      <c r="IF394" s="13"/>
      <c r="IG394" s="13"/>
      <c r="IH394" s="13"/>
      <c r="II394" s="13"/>
      <c r="IJ394" s="13"/>
    </row>
    <row r="395" spans="1:244" s="3" customFormat="1" ht="13" x14ac:dyDescent="0.3">
      <c r="A395" s="118" t="s">
        <v>165</v>
      </c>
      <c r="B395" s="50" t="s">
        <v>166</v>
      </c>
      <c r="C395" s="52" t="s">
        <v>874</v>
      </c>
      <c r="D395" s="50">
        <f>VLOOKUP(B395,'[1]ICR Data'!$A:$E,5,FALSE)</f>
        <v>1.2E-2</v>
      </c>
      <c r="E395" s="179">
        <f>IF(VLOOKUP($B395,'[2]AA Comparison'!$C$1:$R$65536,3)="","",VLOOKUP($B395,'[2]AA Comparison'!$C$1:$R$65536,3,FALSE))</f>
        <v>0</v>
      </c>
      <c r="F395" s="179">
        <f>IF(VLOOKUP($B395,'[2]AA Comparison'!$C$1:$R$65536,10)="","",VLOOKUP($B395,'[2]AA Comparison'!$C$1:$R$65536,10,FALSE))</f>
        <v>0.1</v>
      </c>
      <c r="G395" s="179">
        <f>IF(VLOOKUP($B395,'[2]AA Comparison'!$C$1:$R$65536,4)="","",VLOOKUP($B395,'[2]AA Comparison'!$C$1:$R$65536,4,FALSE))</f>
        <v>0</v>
      </c>
      <c r="H395" s="179">
        <f>IF(VLOOKUP($B395,'[2]AA Comparison'!$C$1:$R$65536,11)="","",VLOOKUP($B395,'[2]AA Comparison'!$C$1:$R$65536,11,FALSE))</f>
        <v>0</v>
      </c>
      <c r="I395" s="179">
        <f>IF(VLOOKUP($B395,'[2]AA Comparison'!$C$1:$R$65536,5)="","",VLOOKUP($B395,'[2]AA Comparison'!$C$1:$R$65536,5,FALSE))</f>
        <v>0</v>
      </c>
      <c r="J395" s="179">
        <f>IF(VLOOKUP($B395,'[2]AA Comparison'!$C$1:$R$65536,12)="","",VLOOKUP($B395,'[2]AA Comparison'!$C$1:$R$65536,12,FALSE))</f>
        <v>0</v>
      </c>
      <c r="K395" s="49">
        <f>IF(VLOOKUP($B395,'[2]AA Comparison'!$C$1:$R$65536,6)="","",VLOOKUP($B395,'[2]AA Comparison'!$C$1:$R$65536,6,FALSE))</f>
        <v>0</v>
      </c>
      <c r="L395" s="49">
        <f>IF(VLOOKUP($B395,'[2]AA Comparison'!$C$1:$R$65536,13)="","",VLOOKUP($B395,'[2]AA Comparison'!$C$1:$R$65536,13,FALSE))</f>
        <v>0</v>
      </c>
      <c r="M395" s="49">
        <f>IF(VLOOKUP($B395,'[2]AA Comparison'!$C$1:$R$65536,7)="","",VLOOKUP($B395,'[2]AA Comparison'!$C$1:$R$65536,7,FALSE))</f>
        <v>0.9</v>
      </c>
      <c r="N395" s="49">
        <f>IF(VLOOKUP($B395,'[2]AA Comparison'!$C$1:$R$65536,14)="","",VLOOKUP($B395,'[2]AA Comparison'!$C$1:$R$65536,14,FALSE))</f>
        <v>1</v>
      </c>
      <c r="O395" s="49">
        <f>IF(VLOOKUP($B395,'[2]AA Comparison'!$C$1:$R$65536,8)="","",VLOOKUP($B395,'[2]AA Comparison'!$C$1:$R$65536,8,FALSE))</f>
        <v>0</v>
      </c>
      <c r="P395" s="49">
        <f>IF(VLOOKUP($B395,'[2]AA Comparison'!$C$1:$R$65536,15)="","",VLOOKUP($B395,'[2]AA Comparison'!$C$1:$R$65536,15,FALSE))</f>
        <v>0</v>
      </c>
      <c r="Q395" s="49">
        <f>IF(VLOOKUP($B395,'[2]AA Comparison'!$C$1:$R$65536,9)="","",VLOOKUP($B395,'[2]AA Comparison'!$C$1:$R$65536,9,FALSE))</f>
        <v>0</v>
      </c>
      <c r="R395" s="49">
        <f>IF(VLOOKUP($B395,'[2]AA Comparison'!$C$1:$R$65536,16)="","",VLOOKUP($B395,'[2]AA Comparison'!$C$1:$R$65536,16,FALSE))</f>
        <v>0</v>
      </c>
      <c r="S395" s="13">
        <f>VLOOKUP(B395,'[1]BuySell Data'!$A:$E,5,FALSE)</f>
        <v>6.0000000000000001E-3</v>
      </c>
      <c r="T395" s="30" t="str">
        <f>VLOOKUP(B395,'[1]Investment Managers'!$A:$B,2,FALSE)</f>
        <v>FIL Limited</v>
      </c>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c r="HY395" s="13"/>
      <c r="HZ395" s="13"/>
      <c r="IA395" s="13"/>
      <c r="IB395" s="13"/>
      <c r="IC395" s="13"/>
      <c r="ID395" s="13"/>
      <c r="IE395" s="13"/>
      <c r="IF395" s="13"/>
      <c r="IG395" s="13"/>
      <c r="IH395" s="13"/>
      <c r="II395" s="13"/>
      <c r="IJ395" s="13"/>
    </row>
    <row r="396" spans="1:244" s="3" customFormat="1" ht="13" x14ac:dyDescent="0.3">
      <c r="A396" s="118" t="s">
        <v>160</v>
      </c>
      <c r="B396" s="50" t="s">
        <v>161</v>
      </c>
      <c r="C396" s="52" t="s">
        <v>874</v>
      </c>
      <c r="D396" s="50">
        <f>VLOOKUP(B396,'[1]ICR Data'!$A:$E,5,FALSE)</f>
        <v>1.2E-2</v>
      </c>
      <c r="E396" s="179">
        <f>IF(VLOOKUP($B396,'[2]AA Comparison'!$C$1:$R$65536,3)="","",VLOOKUP($B396,'[2]AA Comparison'!$C$1:$R$65536,3,FALSE))</f>
        <v>0</v>
      </c>
      <c r="F396" s="179">
        <f>IF(VLOOKUP($B396,'[2]AA Comparison'!$C$1:$R$65536,10)="","",VLOOKUP($B396,'[2]AA Comparison'!$C$1:$R$65536,10,FALSE))</f>
        <v>0.1</v>
      </c>
      <c r="G396" s="179">
        <f>IF(VLOOKUP($B396,'[2]AA Comparison'!$C$1:$R$65536,4)="","",VLOOKUP($B396,'[2]AA Comparison'!$C$1:$R$65536,4,FALSE))</f>
        <v>0</v>
      </c>
      <c r="H396" s="179">
        <f>IF(VLOOKUP($B396,'[2]AA Comparison'!$C$1:$R$65536,11)="","",VLOOKUP($B396,'[2]AA Comparison'!$C$1:$R$65536,11,FALSE))</f>
        <v>0</v>
      </c>
      <c r="I396" s="179">
        <f>IF(VLOOKUP($B396,'[2]AA Comparison'!$C$1:$R$65536,5)="","",VLOOKUP($B396,'[2]AA Comparison'!$C$1:$R$65536,5,FALSE))</f>
        <v>0</v>
      </c>
      <c r="J396" s="179">
        <f>IF(VLOOKUP($B396,'[2]AA Comparison'!$C$1:$R$65536,12)="","",VLOOKUP($B396,'[2]AA Comparison'!$C$1:$R$65536,12,FALSE))</f>
        <v>0</v>
      </c>
      <c r="K396" s="49">
        <f>IF(VLOOKUP($B396,'[2]AA Comparison'!$C$1:$R$65536,6)="","",VLOOKUP($B396,'[2]AA Comparison'!$C$1:$R$65536,6,FALSE))</f>
        <v>0</v>
      </c>
      <c r="L396" s="49">
        <f>IF(VLOOKUP($B396,'[2]AA Comparison'!$C$1:$R$65536,13)="","",VLOOKUP($B396,'[2]AA Comparison'!$C$1:$R$65536,13,FALSE))</f>
        <v>0</v>
      </c>
      <c r="M396" s="49">
        <f>IF(VLOOKUP($B396,'[2]AA Comparison'!$C$1:$R$65536,7)="","",VLOOKUP($B396,'[2]AA Comparison'!$C$1:$R$65536,7,FALSE))</f>
        <v>0.9</v>
      </c>
      <c r="N396" s="49">
        <f>IF(VLOOKUP($B396,'[2]AA Comparison'!$C$1:$R$65536,14)="","",VLOOKUP($B396,'[2]AA Comparison'!$C$1:$R$65536,14,FALSE))</f>
        <v>1</v>
      </c>
      <c r="O396" s="49">
        <f>IF(VLOOKUP($B396,'[2]AA Comparison'!$C$1:$R$65536,8)="","",VLOOKUP($B396,'[2]AA Comparison'!$C$1:$R$65536,8,FALSE))</f>
        <v>0</v>
      </c>
      <c r="P396" s="49">
        <f>IF(VLOOKUP($B396,'[2]AA Comparison'!$C$1:$R$65536,15)="","",VLOOKUP($B396,'[2]AA Comparison'!$C$1:$R$65536,15,FALSE))</f>
        <v>0</v>
      </c>
      <c r="Q396" s="49">
        <f>IF(VLOOKUP($B396,'[2]AA Comparison'!$C$1:$R$65536,9)="","",VLOOKUP($B396,'[2]AA Comparison'!$C$1:$R$65536,9,FALSE))</f>
        <v>0</v>
      </c>
      <c r="R396" s="49">
        <f>IF(VLOOKUP($B396,'[2]AA Comparison'!$C$1:$R$65536,16)="","",VLOOKUP($B396,'[2]AA Comparison'!$C$1:$R$65536,16,FALSE))</f>
        <v>0</v>
      </c>
      <c r="S396" s="13">
        <f>VLOOKUP(B396,'[1]BuySell Data'!$A:$E,5,FALSE)</f>
        <v>6.0000000000000001E-3</v>
      </c>
      <c r="T396" s="30" t="str">
        <f>VLOOKUP(B396,'[1]Investment Managers'!$A:$B,2,FALSE)</f>
        <v>FIL Limited</v>
      </c>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c r="HY396" s="13"/>
      <c r="HZ396" s="13"/>
      <c r="IA396" s="13"/>
      <c r="IB396" s="13"/>
      <c r="IC396" s="13"/>
      <c r="ID396" s="13"/>
      <c r="IE396" s="13"/>
      <c r="IF396" s="13"/>
      <c r="IG396" s="13"/>
      <c r="IH396" s="13"/>
      <c r="II396" s="13"/>
      <c r="IJ396" s="13"/>
    </row>
    <row r="397" spans="1:244" s="3" customFormat="1" ht="13" x14ac:dyDescent="0.3">
      <c r="A397" s="261" t="s">
        <v>1444</v>
      </c>
      <c r="B397" s="50" t="s">
        <v>1443</v>
      </c>
      <c r="C397" s="52" t="s">
        <v>874</v>
      </c>
      <c r="D397" s="50">
        <f>VLOOKUP(B397,'[1]ICR Data'!$A:$E,5,FALSE)</f>
        <v>9.5999999999999992E-3</v>
      </c>
      <c r="E397" s="179">
        <f>IF(VLOOKUP($B397,'[2]AA Comparison'!$C$1:$R$65536,3)="","",VLOOKUP($B397,'[2]AA Comparison'!$C$1:$R$65536,3,FALSE))</f>
        <v>0</v>
      </c>
      <c r="F397" s="179">
        <f>IF(VLOOKUP($B397,'[2]AA Comparison'!$C$1:$R$65536,10)="","",VLOOKUP($B397,'[2]AA Comparison'!$C$1:$R$65536,10,FALSE))</f>
        <v>0.1</v>
      </c>
      <c r="G397" s="179">
        <f>IF(VLOOKUP($B397,'[2]AA Comparison'!$C$1:$R$65536,4)="","",VLOOKUP($B397,'[2]AA Comparison'!$C$1:$R$65536,4,FALSE))</f>
        <v>0</v>
      </c>
      <c r="H397" s="179">
        <f>IF(VLOOKUP($B397,'[2]AA Comparison'!$C$1:$R$65536,11)="","",VLOOKUP($B397,'[2]AA Comparison'!$C$1:$R$65536,11,FALSE))</f>
        <v>0</v>
      </c>
      <c r="I397" s="179">
        <f>IF(VLOOKUP($B397,'[2]AA Comparison'!$C$1:$R$65536,5)="","",VLOOKUP($B397,'[2]AA Comparison'!$C$1:$R$65536,5,FALSE))</f>
        <v>0</v>
      </c>
      <c r="J397" s="179">
        <f>IF(VLOOKUP($B397,'[2]AA Comparison'!$C$1:$R$65536,12)="","",VLOOKUP($B397,'[2]AA Comparison'!$C$1:$R$65536,12,FALSE))</f>
        <v>0</v>
      </c>
      <c r="K397" s="49">
        <f>IF(VLOOKUP($B397,'[2]AA Comparison'!$C$1:$R$65536,6)="","",VLOOKUP($B397,'[2]AA Comparison'!$C$1:$R$65536,6,FALSE))</f>
        <v>0</v>
      </c>
      <c r="L397" s="49">
        <f>IF(VLOOKUP($B397,'[2]AA Comparison'!$C$1:$R$65536,13)="","",VLOOKUP($B397,'[2]AA Comparison'!$C$1:$R$65536,13,FALSE))</f>
        <v>0</v>
      </c>
      <c r="M397" s="49">
        <f>IF(VLOOKUP($B397,'[2]AA Comparison'!$C$1:$R$65536,7)="","",VLOOKUP($B397,'[2]AA Comparison'!$C$1:$R$65536,7,FALSE))</f>
        <v>0.9</v>
      </c>
      <c r="N397" s="49">
        <f>IF(VLOOKUP($B397,'[2]AA Comparison'!$C$1:$R$65536,14)="","",VLOOKUP($B397,'[2]AA Comparison'!$C$1:$R$65536,14,FALSE))</f>
        <v>1</v>
      </c>
      <c r="O397" s="49">
        <f>IF(VLOOKUP($B397,'[2]AA Comparison'!$C$1:$R$65536,8)="","",VLOOKUP($B397,'[2]AA Comparison'!$C$1:$R$65536,8,FALSE))</f>
        <v>0</v>
      </c>
      <c r="P397" s="49">
        <f>IF(VLOOKUP($B397,'[2]AA Comparison'!$C$1:$R$65536,15)="","",VLOOKUP($B397,'[2]AA Comparison'!$C$1:$R$65536,15,FALSE))</f>
        <v>0</v>
      </c>
      <c r="Q397" s="49">
        <f>IF(VLOOKUP($B397,'[2]AA Comparison'!$C$1:$R$65536,9)="","",VLOOKUP($B397,'[2]AA Comparison'!$C$1:$R$65536,9,FALSE))</f>
        <v>0</v>
      </c>
      <c r="R397" s="49">
        <f>IF(VLOOKUP($B397,'[2]AA Comparison'!$C$1:$R$65536,16)="","",VLOOKUP($B397,'[2]AA Comparison'!$C$1:$R$65536,16,FALSE))</f>
        <v>0</v>
      </c>
      <c r="S397" s="13">
        <f>VLOOKUP(B397,'[1]BuySell Data'!$A:$E,5,FALSE)</f>
        <v>5.0000000000000001E-3</v>
      </c>
      <c r="T397" s="30"/>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c r="HY397" s="13"/>
      <c r="HZ397" s="13"/>
      <c r="IA397" s="13"/>
      <c r="IB397" s="13"/>
      <c r="IC397" s="13"/>
      <c r="ID397" s="13"/>
      <c r="IE397" s="13"/>
      <c r="IF397" s="13"/>
      <c r="IG397" s="13"/>
      <c r="IH397" s="13"/>
      <c r="II397" s="13"/>
      <c r="IJ397" s="13"/>
    </row>
    <row r="398" spans="1:244" s="3" customFormat="1" ht="13" x14ac:dyDescent="0.3">
      <c r="A398" s="14" t="s">
        <v>406</v>
      </c>
      <c r="B398" s="19" t="s">
        <v>407</v>
      </c>
      <c r="C398" s="52" t="s">
        <v>874</v>
      </c>
      <c r="D398" s="50">
        <f>VLOOKUP(B398,'[1]ICR Data'!$A:$E,5,FALSE)</f>
        <v>1.15E-2</v>
      </c>
      <c r="E398" s="179">
        <f>IF(VLOOKUP($B398,'[2]AA Comparison'!$C$1:$R$65536,3)="","",VLOOKUP($B398,'[2]AA Comparison'!$C$1:$R$65536,3,FALSE))</f>
        <v>0</v>
      </c>
      <c r="F398" s="179">
        <f>IF(VLOOKUP($B398,'[2]AA Comparison'!$C$1:$R$65536,10)="","",VLOOKUP($B398,'[2]AA Comparison'!$C$1:$R$65536,10,FALSE))</f>
        <v>0.1</v>
      </c>
      <c r="G398" s="179">
        <f>IF(VLOOKUP($B398,'[2]AA Comparison'!$C$1:$R$65536,4)="","",VLOOKUP($B398,'[2]AA Comparison'!$C$1:$R$65536,4,FALSE))</f>
        <v>0</v>
      </c>
      <c r="H398" s="179">
        <f>IF(VLOOKUP($B398,'[2]AA Comparison'!$C$1:$R$65536,11)="","",VLOOKUP($B398,'[2]AA Comparison'!$C$1:$R$65536,11,FALSE))</f>
        <v>0</v>
      </c>
      <c r="I398" s="179">
        <f>IF(VLOOKUP($B398,'[2]AA Comparison'!$C$1:$R$65536,5)="","",VLOOKUP($B398,'[2]AA Comparison'!$C$1:$R$65536,5,FALSE))</f>
        <v>0</v>
      </c>
      <c r="J398" s="179">
        <f>IF(VLOOKUP($B398,'[2]AA Comparison'!$C$1:$R$65536,12)="","",VLOOKUP($B398,'[2]AA Comparison'!$C$1:$R$65536,12,FALSE))</f>
        <v>0</v>
      </c>
      <c r="K398" s="49">
        <f>IF(VLOOKUP($B398,'[2]AA Comparison'!$C$1:$R$65536,6)="","",VLOOKUP($B398,'[2]AA Comparison'!$C$1:$R$65536,6,FALSE))</f>
        <v>0</v>
      </c>
      <c r="L398" s="49">
        <f>IF(VLOOKUP($B398,'[2]AA Comparison'!$C$1:$R$65536,13)="","",VLOOKUP($B398,'[2]AA Comparison'!$C$1:$R$65536,13,FALSE))</f>
        <v>0</v>
      </c>
      <c r="M398" s="49">
        <f>IF(VLOOKUP($B398,'[2]AA Comparison'!$C$1:$R$65536,7)="","",VLOOKUP($B398,'[2]AA Comparison'!$C$1:$R$65536,7,FALSE))</f>
        <v>0.9</v>
      </c>
      <c r="N398" s="49">
        <f>IF(VLOOKUP($B398,'[2]AA Comparison'!$C$1:$R$65536,14)="","",VLOOKUP($B398,'[2]AA Comparison'!$C$1:$R$65536,14,FALSE))</f>
        <v>1</v>
      </c>
      <c r="O398" s="49">
        <f>IF(VLOOKUP($B398,'[2]AA Comparison'!$C$1:$R$65536,8)="","",VLOOKUP($B398,'[2]AA Comparison'!$C$1:$R$65536,8,FALSE))</f>
        <v>0</v>
      </c>
      <c r="P398" s="49">
        <f>IF(VLOOKUP($B398,'[2]AA Comparison'!$C$1:$R$65536,15)="","",VLOOKUP($B398,'[2]AA Comparison'!$C$1:$R$65536,15,FALSE))</f>
        <v>0</v>
      </c>
      <c r="Q398" s="49">
        <f>IF(VLOOKUP($B398,'[2]AA Comparison'!$C$1:$R$65536,9)="","",VLOOKUP($B398,'[2]AA Comparison'!$C$1:$R$65536,9,FALSE))</f>
        <v>0</v>
      </c>
      <c r="R398" s="49">
        <f>IF(VLOOKUP($B398,'[2]AA Comparison'!$C$1:$R$65536,16)="","",VLOOKUP($B398,'[2]AA Comparison'!$C$1:$R$65536,16,FALSE))</f>
        <v>0</v>
      </c>
      <c r="S398" s="13">
        <f>VLOOKUP(B398,'[1]BuySell Data'!$A:$E,5,FALSE)</f>
        <v>6.9999999999999993E-3</v>
      </c>
      <c r="T398" s="30" t="str">
        <f>VLOOKUP(B398,'[1]Investment Managers'!$A:$B,2,FALSE)</f>
        <v>Lazard Asset Management LLC</v>
      </c>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c r="HY398" s="13"/>
      <c r="HZ398" s="13"/>
      <c r="IA398" s="13"/>
      <c r="IB398" s="13"/>
      <c r="IC398" s="13"/>
      <c r="ID398" s="13"/>
      <c r="IE398" s="13"/>
      <c r="IF398" s="13"/>
      <c r="IG398" s="13"/>
      <c r="IH398" s="13"/>
      <c r="II398" s="13"/>
      <c r="IJ398" s="13"/>
    </row>
    <row r="399" spans="1:244" s="3" customFormat="1" ht="13" x14ac:dyDescent="0.3">
      <c r="A399" s="180" t="s">
        <v>257</v>
      </c>
      <c r="B399" s="50" t="s">
        <v>249</v>
      </c>
      <c r="C399" s="52" t="s">
        <v>874</v>
      </c>
      <c r="D399" s="50">
        <f>VLOOKUP(B399,'[1]ICR Data'!$A:$E,5,FALSE)</f>
        <v>9.8999999999999991E-3</v>
      </c>
      <c r="E399" s="179">
        <f>IF(VLOOKUP($B399,'[2]AA Comparison'!$C$1:$R$65536,3)="","",VLOOKUP($B399,'[2]AA Comparison'!$C$1:$R$65536,3,FALSE))</f>
        <v>0</v>
      </c>
      <c r="F399" s="179">
        <f>IF(VLOOKUP($B399,'[2]AA Comparison'!$C$1:$R$65536,10)="","",VLOOKUP($B399,'[2]AA Comparison'!$C$1:$R$65536,10,FALSE))</f>
        <v>0.1</v>
      </c>
      <c r="G399" s="179">
        <f>IF(VLOOKUP($B399,'[2]AA Comparison'!$C$1:$R$65536,4)="","",VLOOKUP($B399,'[2]AA Comparison'!$C$1:$R$65536,4,FALSE))</f>
        <v>0</v>
      </c>
      <c r="H399" s="179">
        <f>IF(VLOOKUP($B399,'[2]AA Comparison'!$C$1:$R$65536,11)="","",VLOOKUP($B399,'[2]AA Comparison'!$C$1:$R$65536,11,FALSE))</f>
        <v>0</v>
      </c>
      <c r="I399" s="179">
        <f>IF(VLOOKUP($B399,'[2]AA Comparison'!$C$1:$R$65536,5)="","",VLOOKUP($B399,'[2]AA Comparison'!$C$1:$R$65536,5,FALSE))</f>
        <v>0</v>
      </c>
      <c r="J399" s="179">
        <f>IF(VLOOKUP($B399,'[2]AA Comparison'!$C$1:$R$65536,12)="","",VLOOKUP($B399,'[2]AA Comparison'!$C$1:$R$65536,12,FALSE))</f>
        <v>0</v>
      </c>
      <c r="K399" s="49">
        <f>IF(VLOOKUP($B399,'[2]AA Comparison'!$C$1:$R$65536,6)="","",VLOOKUP($B399,'[2]AA Comparison'!$C$1:$R$65536,6,FALSE))</f>
        <v>0</v>
      </c>
      <c r="L399" s="49">
        <f>IF(VLOOKUP($B399,'[2]AA Comparison'!$C$1:$R$65536,13)="","",VLOOKUP($B399,'[2]AA Comparison'!$C$1:$R$65536,13,FALSE))</f>
        <v>0</v>
      </c>
      <c r="M399" s="49">
        <f>IF(VLOOKUP($B399,'[2]AA Comparison'!$C$1:$R$65536,7)="","",VLOOKUP($B399,'[2]AA Comparison'!$C$1:$R$65536,7,FALSE))</f>
        <v>0.9</v>
      </c>
      <c r="N399" s="49">
        <f>IF(VLOOKUP($B399,'[2]AA Comparison'!$C$1:$R$65536,14)="","",VLOOKUP($B399,'[2]AA Comparison'!$C$1:$R$65536,14,FALSE))</f>
        <v>1</v>
      </c>
      <c r="O399" s="49">
        <f>IF(VLOOKUP($B399,'[2]AA Comparison'!$C$1:$R$65536,8)="","",VLOOKUP($B399,'[2]AA Comparison'!$C$1:$R$65536,8,FALSE))</f>
        <v>0</v>
      </c>
      <c r="P399" s="49">
        <f>IF(VLOOKUP($B399,'[2]AA Comparison'!$C$1:$R$65536,15)="","",VLOOKUP($B399,'[2]AA Comparison'!$C$1:$R$65536,15,FALSE))</f>
        <v>0</v>
      </c>
      <c r="Q399" s="49">
        <f>IF(VLOOKUP($B399,'[2]AA Comparison'!$C$1:$R$65536,9)="","",VLOOKUP($B399,'[2]AA Comparison'!$C$1:$R$65536,9,FALSE))</f>
        <v>0</v>
      </c>
      <c r="R399" s="49">
        <f>IF(VLOOKUP($B399,'[2]AA Comparison'!$C$1:$R$65536,16)="","",VLOOKUP($B399,'[2]AA Comparison'!$C$1:$R$65536,16,FALSE))</f>
        <v>0</v>
      </c>
      <c r="S399" s="13">
        <f>VLOOKUP(B399,'[1]BuySell Data'!$A:$E,5,FALSE)</f>
        <v>2.8000000000000004E-3</v>
      </c>
      <c r="T399" s="30" t="str">
        <f>VLOOKUP(B399,'[1]Investment Managers'!$A:$B,2,FALSE)</f>
        <v>OnePath Funds Management Limited</v>
      </c>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c r="HY399" s="13"/>
      <c r="HZ399" s="13"/>
      <c r="IA399" s="13"/>
      <c r="IB399" s="13"/>
      <c r="IC399" s="13"/>
      <c r="ID399" s="13"/>
      <c r="IE399" s="13"/>
      <c r="IF399" s="13"/>
      <c r="IG399" s="13"/>
      <c r="IH399" s="13"/>
      <c r="II399" s="13"/>
      <c r="IJ399" s="13"/>
    </row>
    <row r="400" spans="1:244" s="3" customFormat="1" ht="13" x14ac:dyDescent="0.3">
      <c r="A400" s="38" t="s">
        <v>1032</v>
      </c>
      <c r="B400" s="19" t="s">
        <v>405</v>
      </c>
      <c r="C400" s="52" t="s">
        <v>874</v>
      </c>
      <c r="D400" s="50">
        <f>VLOOKUP(B400,'[1]ICR Data'!$A:$E,5,FALSE)</f>
        <v>0.01</v>
      </c>
      <c r="E400" s="179">
        <f>IF(VLOOKUP($B400,'[2]AA Comparison'!$C$1:$R$65536,3)="","",VLOOKUP($B400,'[2]AA Comparison'!$C$1:$R$65536,3,FALSE))</f>
        <v>0</v>
      </c>
      <c r="F400" s="179">
        <f>IF(VLOOKUP($B400,'[2]AA Comparison'!$C$1:$R$65536,10)="","",VLOOKUP($B400,'[2]AA Comparison'!$C$1:$R$65536,10,FALSE))</f>
        <v>0.3</v>
      </c>
      <c r="G400" s="179">
        <f>IF(VLOOKUP($B400,'[2]AA Comparison'!$C$1:$R$65536,4)="","",VLOOKUP($B400,'[2]AA Comparison'!$C$1:$R$65536,4,FALSE))</f>
        <v>0</v>
      </c>
      <c r="H400" s="179">
        <f>IF(VLOOKUP($B400,'[2]AA Comparison'!$C$1:$R$65536,11)="","",VLOOKUP($B400,'[2]AA Comparison'!$C$1:$R$65536,11,FALSE))</f>
        <v>0</v>
      </c>
      <c r="I400" s="179">
        <f>IF(VLOOKUP($B400,'[2]AA Comparison'!$C$1:$R$65536,5)="","",VLOOKUP($B400,'[2]AA Comparison'!$C$1:$R$65536,5,FALSE))</f>
        <v>0</v>
      </c>
      <c r="J400" s="179">
        <f>IF(VLOOKUP($B400,'[2]AA Comparison'!$C$1:$R$65536,12)="","",VLOOKUP($B400,'[2]AA Comparison'!$C$1:$R$65536,12,FALSE))</f>
        <v>0</v>
      </c>
      <c r="K400" s="49">
        <f>IF(VLOOKUP($B400,'[2]AA Comparison'!$C$1:$R$65536,6)="","",VLOOKUP($B400,'[2]AA Comparison'!$C$1:$R$65536,6,FALSE))</f>
        <v>0</v>
      </c>
      <c r="L400" s="49">
        <f>IF(VLOOKUP($B400,'[2]AA Comparison'!$C$1:$R$65536,13)="","",VLOOKUP($B400,'[2]AA Comparison'!$C$1:$R$65536,13,FALSE))</f>
        <v>0</v>
      </c>
      <c r="M400" s="49">
        <f>IF(VLOOKUP($B400,'[2]AA Comparison'!$C$1:$R$65536,7)="","",VLOOKUP($B400,'[2]AA Comparison'!$C$1:$R$65536,7,FALSE))</f>
        <v>0.7</v>
      </c>
      <c r="N400" s="49">
        <f>IF(VLOOKUP($B400,'[2]AA Comparison'!$C$1:$R$65536,14)="","",VLOOKUP($B400,'[2]AA Comparison'!$C$1:$R$65536,14,FALSE))</f>
        <v>1</v>
      </c>
      <c r="O400" s="49">
        <f>IF(VLOOKUP($B400,'[2]AA Comparison'!$C$1:$R$65536,8)="","",VLOOKUP($B400,'[2]AA Comparison'!$C$1:$R$65536,8,FALSE))</f>
        <v>0</v>
      </c>
      <c r="P400" s="49">
        <f>IF(VLOOKUP($B400,'[2]AA Comparison'!$C$1:$R$65536,15)="","",VLOOKUP($B400,'[2]AA Comparison'!$C$1:$R$65536,15,FALSE))</f>
        <v>0</v>
      </c>
      <c r="Q400" s="49">
        <f>IF(VLOOKUP($B400,'[2]AA Comparison'!$C$1:$R$65536,9)="","",VLOOKUP($B400,'[2]AA Comparison'!$C$1:$R$65536,9,FALSE))</f>
        <v>0</v>
      </c>
      <c r="R400" s="49">
        <f>IF(VLOOKUP($B400,'[2]AA Comparison'!$C$1:$R$65536,16)="","",VLOOKUP($B400,'[2]AA Comparison'!$C$1:$R$65536,16,FALSE))</f>
        <v>0</v>
      </c>
      <c r="S400" s="13">
        <f>VLOOKUP(B400,'[1]BuySell Data'!$A:$E,5,FALSE)</f>
        <v>5.0000000000000001E-3</v>
      </c>
      <c r="T400" s="30" t="str">
        <f>VLOOKUP(B400,'[1]Investment Managers'!$A:$B,2,FALSE)</f>
        <v>JO Hambro Capital Management Limited</v>
      </c>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c r="HY400" s="13"/>
      <c r="HZ400" s="13"/>
      <c r="IA400" s="13"/>
      <c r="IB400" s="13"/>
      <c r="IC400" s="13"/>
      <c r="ID400" s="13"/>
      <c r="IE400" s="13"/>
      <c r="IF400" s="13"/>
      <c r="IG400" s="13"/>
      <c r="IH400" s="13"/>
      <c r="II400" s="13"/>
      <c r="IJ400" s="13"/>
    </row>
    <row r="401" spans="1:244" s="37" customFormat="1" x14ac:dyDescent="0.25">
      <c r="A401" s="118" t="s">
        <v>99</v>
      </c>
      <c r="B401" s="39" t="s">
        <v>100</v>
      </c>
      <c r="C401" s="52" t="s">
        <v>874</v>
      </c>
      <c r="D401" s="50">
        <f>VLOOKUP(B401,'[1]ICR Data'!$A:$E,5,FALSE)</f>
        <v>1.3600000000000001E-2</v>
      </c>
      <c r="E401" s="179">
        <f>IF(VLOOKUP($B401,'[2]AA Comparison'!$C$1:$R$65536,3)="","",VLOOKUP($B401,'[2]AA Comparison'!$C$1:$R$65536,3,FALSE))</f>
        <v>0</v>
      </c>
      <c r="F401" s="179">
        <f>IF(VLOOKUP($B401,'[2]AA Comparison'!$C$1:$R$65536,10)="","",VLOOKUP($B401,'[2]AA Comparison'!$C$1:$R$65536,10,FALSE))</f>
        <v>1</v>
      </c>
      <c r="G401" s="179">
        <f>IF(VLOOKUP($B401,'[2]AA Comparison'!$C$1:$R$65536,4)="","",VLOOKUP($B401,'[2]AA Comparison'!$C$1:$R$65536,4,FALSE))</f>
        <v>0</v>
      </c>
      <c r="H401" s="179">
        <f>IF(VLOOKUP($B401,'[2]AA Comparison'!$C$1:$R$65536,11)="","",VLOOKUP($B401,'[2]AA Comparison'!$C$1:$R$65536,11,FALSE))</f>
        <v>0</v>
      </c>
      <c r="I401" s="179">
        <f>IF(VLOOKUP($B401,'[2]AA Comparison'!$C$1:$R$65536,5)="","",VLOOKUP($B401,'[2]AA Comparison'!$C$1:$R$65536,5,FALSE))</f>
        <v>0</v>
      </c>
      <c r="J401" s="179">
        <f>IF(VLOOKUP($B401,'[2]AA Comparison'!$C$1:$R$65536,12)="","",VLOOKUP($B401,'[2]AA Comparison'!$C$1:$R$65536,12,FALSE))</f>
        <v>0</v>
      </c>
      <c r="K401" s="49">
        <f>IF(VLOOKUP($B401,'[2]AA Comparison'!$C$1:$R$65536,6)="","",VLOOKUP($B401,'[2]AA Comparison'!$C$1:$R$65536,6,FALSE))</f>
        <v>0</v>
      </c>
      <c r="L401" s="49">
        <f>IF(VLOOKUP($B401,'[2]AA Comparison'!$C$1:$R$65536,13)="","",VLOOKUP($B401,'[2]AA Comparison'!$C$1:$R$65536,13,FALSE))</f>
        <v>0</v>
      </c>
      <c r="M401" s="49">
        <f>IF(VLOOKUP($B401,'[2]AA Comparison'!$C$1:$R$65536,7)="","",VLOOKUP($B401,'[2]AA Comparison'!$C$1:$R$65536,7,FALSE))</f>
        <v>0</v>
      </c>
      <c r="N401" s="49">
        <f>IF(VLOOKUP($B401,'[2]AA Comparison'!$C$1:$R$65536,14)="","",VLOOKUP($B401,'[2]AA Comparison'!$C$1:$R$65536,14,FALSE))</f>
        <v>1</v>
      </c>
      <c r="O401" s="49">
        <f>IF(VLOOKUP($B401,'[2]AA Comparison'!$C$1:$R$65536,8)="","",VLOOKUP($B401,'[2]AA Comparison'!$C$1:$R$65536,8,FALSE))</f>
        <v>0</v>
      </c>
      <c r="P401" s="49">
        <f>IF(VLOOKUP($B401,'[2]AA Comparison'!$C$1:$R$65536,15)="","",VLOOKUP($B401,'[2]AA Comparison'!$C$1:$R$65536,15,FALSE))</f>
        <v>0</v>
      </c>
      <c r="Q401" s="49">
        <f>IF(VLOOKUP($B401,'[2]AA Comparison'!$C$1:$R$65536,9)="","",VLOOKUP($B401,'[2]AA Comparison'!$C$1:$R$65536,9,FALSE))</f>
        <v>0</v>
      </c>
      <c r="R401" s="49">
        <f>IF(VLOOKUP($B401,'[2]AA Comparison'!$C$1:$R$65536,16)="","",VLOOKUP($B401,'[2]AA Comparison'!$C$1:$R$65536,16,FALSE))</f>
        <v>0</v>
      </c>
      <c r="S401" s="13">
        <f>VLOOKUP(B401,'[1]BuySell Data'!$A:$E,5,FALSE)</f>
        <v>3.0000000000000001E-3</v>
      </c>
      <c r="T401" s="30" t="str">
        <f>VLOOKUP(B401,'[1]Investment Managers'!$A:$B,2,FALSE)</f>
        <v>Platinum Investment Management Ltd</v>
      </c>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c r="HY401" s="13"/>
      <c r="HZ401" s="13"/>
      <c r="IA401" s="13"/>
      <c r="IB401" s="13"/>
      <c r="IC401" s="13"/>
      <c r="ID401" s="13"/>
      <c r="IE401" s="13"/>
      <c r="IF401" s="13"/>
      <c r="IG401" s="13"/>
      <c r="IH401" s="13"/>
      <c r="II401" s="13"/>
      <c r="IJ401" s="13"/>
    </row>
    <row r="402" spans="1:244" s="3" customFormat="1" ht="13" x14ac:dyDescent="0.3">
      <c r="A402" s="118" t="s">
        <v>50</v>
      </c>
      <c r="B402" s="52" t="s">
        <v>52</v>
      </c>
      <c r="C402" s="52" t="s">
        <v>874</v>
      </c>
      <c r="D402" s="50">
        <f>VLOOKUP(B402,'[1]ICR Data'!$A:$E,5,FALSE)</f>
        <v>1.41E-2</v>
      </c>
      <c r="E402" s="179">
        <f>IF(VLOOKUP($B402,'[2]AA Comparison'!$C$1:$R$65536,3)="","",VLOOKUP($B402,'[2]AA Comparison'!$C$1:$R$65536,3,FALSE))</f>
        <v>0</v>
      </c>
      <c r="F402" s="179">
        <f>IF(VLOOKUP($B402,'[2]AA Comparison'!$C$1:$R$65536,10)="","",VLOOKUP($B402,'[2]AA Comparison'!$C$1:$R$65536,10,FALSE))</f>
        <v>1</v>
      </c>
      <c r="G402" s="179">
        <f>IF(VLOOKUP($B402,'[2]AA Comparison'!$C$1:$R$65536,4)="","",VLOOKUP($B402,'[2]AA Comparison'!$C$1:$R$65536,4,FALSE))</f>
        <v>0</v>
      </c>
      <c r="H402" s="179">
        <f>IF(VLOOKUP($B402,'[2]AA Comparison'!$C$1:$R$65536,11)="","",VLOOKUP($B402,'[2]AA Comparison'!$C$1:$R$65536,11,FALSE))</f>
        <v>0</v>
      </c>
      <c r="I402" s="179">
        <f>IF(VLOOKUP($B402,'[2]AA Comparison'!$C$1:$R$65536,5)="","",VLOOKUP($B402,'[2]AA Comparison'!$C$1:$R$65536,5,FALSE))</f>
        <v>0</v>
      </c>
      <c r="J402" s="179">
        <f>IF(VLOOKUP($B402,'[2]AA Comparison'!$C$1:$R$65536,12)="","",VLOOKUP($B402,'[2]AA Comparison'!$C$1:$R$65536,12,FALSE))</f>
        <v>0</v>
      </c>
      <c r="K402" s="49">
        <f>IF(VLOOKUP($B402,'[2]AA Comparison'!$C$1:$R$65536,6)="","",VLOOKUP($B402,'[2]AA Comparison'!$C$1:$R$65536,6,FALSE))</f>
        <v>0</v>
      </c>
      <c r="L402" s="49">
        <f>IF(VLOOKUP($B402,'[2]AA Comparison'!$C$1:$R$65536,13)="","",VLOOKUP($B402,'[2]AA Comparison'!$C$1:$R$65536,13,FALSE))</f>
        <v>0</v>
      </c>
      <c r="M402" s="49">
        <f>IF(VLOOKUP($B402,'[2]AA Comparison'!$C$1:$R$65536,7)="","",VLOOKUP($B402,'[2]AA Comparison'!$C$1:$R$65536,7,FALSE))</f>
        <v>0</v>
      </c>
      <c r="N402" s="49">
        <f>IF(VLOOKUP($B402,'[2]AA Comparison'!$C$1:$R$65536,14)="","",VLOOKUP($B402,'[2]AA Comparison'!$C$1:$R$65536,14,FALSE))</f>
        <v>1</v>
      </c>
      <c r="O402" s="49">
        <f>IF(VLOOKUP($B402,'[2]AA Comparison'!$C$1:$R$65536,8)="","",VLOOKUP($B402,'[2]AA Comparison'!$C$1:$R$65536,8,FALSE))</f>
        <v>0</v>
      </c>
      <c r="P402" s="49">
        <f>IF(VLOOKUP($B402,'[2]AA Comparison'!$C$1:$R$65536,15)="","",VLOOKUP($B402,'[2]AA Comparison'!$C$1:$R$65536,15,FALSE))</f>
        <v>0</v>
      </c>
      <c r="Q402" s="49">
        <f>IF(VLOOKUP($B402,'[2]AA Comparison'!$C$1:$R$65536,9)="","",VLOOKUP($B402,'[2]AA Comparison'!$C$1:$R$65536,9,FALSE))</f>
        <v>0</v>
      </c>
      <c r="R402" s="49">
        <f>IF(VLOOKUP($B402,'[2]AA Comparison'!$C$1:$R$65536,16)="","",VLOOKUP($B402,'[2]AA Comparison'!$C$1:$R$65536,16,FALSE))</f>
        <v>0</v>
      </c>
      <c r="S402" s="13">
        <f>VLOOKUP(B402,'[1]BuySell Data'!$A:$E,5,FALSE)</f>
        <v>4.0000000000000001E-3</v>
      </c>
      <c r="T402" s="30" t="str">
        <f>VLOOKUP(B402,'[1]Investment Managers'!$A:$B,2,FALSE)</f>
        <v>Platinum Investment Management Ltd</v>
      </c>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row>
    <row r="403" spans="1:244" s="3" customFormat="1" ht="13" x14ac:dyDescent="0.3">
      <c r="A403" s="118" t="s">
        <v>51</v>
      </c>
      <c r="B403" s="52" t="s">
        <v>53</v>
      </c>
      <c r="C403" s="52" t="s">
        <v>874</v>
      </c>
      <c r="D403" s="50">
        <f>VLOOKUP(B403,'[1]ICR Data'!$A:$E,5,FALSE)</f>
        <v>1.37E-2</v>
      </c>
      <c r="E403" s="179">
        <f>IF(VLOOKUP($B403,'[2]AA Comparison'!$C$1:$R$65536,3)="","",VLOOKUP($B403,'[2]AA Comparison'!$C$1:$R$65536,3,FALSE))</f>
        <v>0</v>
      </c>
      <c r="F403" s="179">
        <f>IF(VLOOKUP($B403,'[2]AA Comparison'!$C$1:$R$65536,10)="","",VLOOKUP($B403,'[2]AA Comparison'!$C$1:$R$65536,10,FALSE))</f>
        <v>1</v>
      </c>
      <c r="G403" s="179">
        <f>IF(VLOOKUP($B403,'[2]AA Comparison'!$C$1:$R$65536,4)="","",VLOOKUP($B403,'[2]AA Comparison'!$C$1:$R$65536,4,FALSE))</f>
        <v>0</v>
      </c>
      <c r="H403" s="179">
        <f>IF(VLOOKUP($B403,'[2]AA Comparison'!$C$1:$R$65536,11)="","",VLOOKUP($B403,'[2]AA Comparison'!$C$1:$R$65536,11,FALSE))</f>
        <v>0</v>
      </c>
      <c r="I403" s="179">
        <f>IF(VLOOKUP($B403,'[2]AA Comparison'!$C$1:$R$65536,5)="","",VLOOKUP($B403,'[2]AA Comparison'!$C$1:$R$65536,5,FALSE))</f>
        <v>0</v>
      </c>
      <c r="J403" s="179">
        <f>IF(VLOOKUP($B403,'[2]AA Comparison'!$C$1:$R$65536,12)="","",VLOOKUP($B403,'[2]AA Comparison'!$C$1:$R$65536,12,FALSE))</f>
        <v>0</v>
      </c>
      <c r="K403" s="49">
        <f>IF(VLOOKUP($B403,'[2]AA Comparison'!$C$1:$R$65536,6)="","",VLOOKUP($B403,'[2]AA Comparison'!$C$1:$R$65536,6,FALSE))</f>
        <v>0</v>
      </c>
      <c r="L403" s="49">
        <f>IF(VLOOKUP($B403,'[2]AA Comparison'!$C$1:$R$65536,13)="","",VLOOKUP($B403,'[2]AA Comparison'!$C$1:$R$65536,13,FALSE))</f>
        <v>0</v>
      </c>
      <c r="M403" s="49">
        <f>IF(VLOOKUP($B403,'[2]AA Comparison'!$C$1:$R$65536,7)="","",VLOOKUP($B403,'[2]AA Comparison'!$C$1:$R$65536,7,FALSE))</f>
        <v>0</v>
      </c>
      <c r="N403" s="49">
        <f>IF(VLOOKUP($B403,'[2]AA Comparison'!$C$1:$R$65536,14)="","",VLOOKUP($B403,'[2]AA Comparison'!$C$1:$R$65536,14,FALSE))</f>
        <v>1</v>
      </c>
      <c r="O403" s="49">
        <f>IF(VLOOKUP($B403,'[2]AA Comparison'!$C$1:$R$65536,8)="","",VLOOKUP($B403,'[2]AA Comparison'!$C$1:$R$65536,8,FALSE))</f>
        <v>0</v>
      </c>
      <c r="P403" s="49">
        <f>IF(VLOOKUP($B403,'[2]AA Comparison'!$C$1:$R$65536,15)="","",VLOOKUP($B403,'[2]AA Comparison'!$C$1:$R$65536,15,FALSE))</f>
        <v>0</v>
      </c>
      <c r="Q403" s="49">
        <f>IF(VLOOKUP($B403,'[2]AA Comparison'!$C$1:$R$65536,9)="","",VLOOKUP($B403,'[2]AA Comparison'!$C$1:$R$65536,9,FALSE))</f>
        <v>0</v>
      </c>
      <c r="R403" s="49">
        <f>IF(VLOOKUP($B403,'[2]AA Comparison'!$C$1:$R$65536,16)="","",VLOOKUP($B403,'[2]AA Comparison'!$C$1:$R$65536,16,FALSE))</f>
        <v>0</v>
      </c>
      <c r="S403" s="13">
        <f>VLOOKUP(B403,'[1]BuySell Data'!$A:$E,5,FALSE)</f>
        <v>3.0000000000000001E-3</v>
      </c>
      <c r="T403" s="30" t="str">
        <f>VLOOKUP(B403,'[1]Investment Managers'!$A:$B,2,FALSE)</f>
        <v>Platinum Investment Management Ltd</v>
      </c>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c r="IA403" s="13"/>
      <c r="IB403" s="13"/>
      <c r="IC403" s="13"/>
      <c r="ID403" s="13"/>
      <c r="IE403" s="13"/>
      <c r="IF403" s="13"/>
      <c r="IG403" s="13"/>
      <c r="IH403" s="13"/>
      <c r="II403" s="13"/>
      <c r="IJ403" s="13"/>
    </row>
    <row r="404" spans="1:244" s="3" customFormat="1" ht="13" x14ac:dyDescent="0.3">
      <c r="A404" s="118" t="s">
        <v>124</v>
      </c>
      <c r="B404" s="50" t="s">
        <v>125</v>
      </c>
      <c r="C404" s="52" t="s">
        <v>874</v>
      </c>
      <c r="D404" s="50" t="e">
        <f>VLOOKUP(B404,'[1]ICR Data'!$A:$E,5,FALSE)</f>
        <v>#N/A</v>
      </c>
      <c r="E404" s="179">
        <f>IF(VLOOKUP($B404,'[2]AA Comparison'!$C$1:$R$65536,3)="","",VLOOKUP($B404,'[2]AA Comparison'!$C$1:$R$65536,3,FALSE))</f>
        <v>0</v>
      </c>
      <c r="F404" s="179">
        <f>IF(VLOOKUP($B404,'[2]AA Comparison'!$C$1:$R$65536,10)="","",VLOOKUP($B404,'[2]AA Comparison'!$C$1:$R$65536,10,FALSE))</f>
        <v>0.2</v>
      </c>
      <c r="G404" s="179">
        <f>IF(VLOOKUP($B404,'[2]AA Comparison'!$C$1:$R$65536,4)="","",VLOOKUP($B404,'[2]AA Comparison'!$C$1:$R$65536,4,FALSE))</f>
        <v>0</v>
      </c>
      <c r="H404" s="179">
        <f>IF(VLOOKUP($B404,'[2]AA Comparison'!$C$1:$R$65536,11)="","",VLOOKUP($B404,'[2]AA Comparison'!$C$1:$R$65536,11,FALSE))</f>
        <v>0</v>
      </c>
      <c r="I404" s="179">
        <f>IF(VLOOKUP($B404,'[2]AA Comparison'!$C$1:$R$65536,5)="","",VLOOKUP($B404,'[2]AA Comparison'!$C$1:$R$65536,5,FALSE))</f>
        <v>0</v>
      </c>
      <c r="J404" s="179">
        <f>IF(VLOOKUP($B404,'[2]AA Comparison'!$C$1:$R$65536,12)="","",VLOOKUP($B404,'[2]AA Comparison'!$C$1:$R$65536,12,FALSE))</f>
        <v>0</v>
      </c>
      <c r="K404" s="49">
        <f>IF(VLOOKUP($B404,'[2]AA Comparison'!$C$1:$R$65536,6)="","",VLOOKUP($B404,'[2]AA Comparison'!$C$1:$R$65536,6,FALSE))</f>
        <v>0</v>
      </c>
      <c r="L404" s="49">
        <f>IF(VLOOKUP($B404,'[2]AA Comparison'!$C$1:$R$65536,13)="","",VLOOKUP($B404,'[2]AA Comparison'!$C$1:$R$65536,13,FALSE))</f>
        <v>0</v>
      </c>
      <c r="M404" s="49">
        <f>IF(VLOOKUP($B404,'[2]AA Comparison'!$C$1:$R$65536,7)="","",VLOOKUP($B404,'[2]AA Comparison'!$C$1:$R$65536,7,FALSE))</f>
        <v>0.8</v>
      </c>
      <c r="N404" s="49">
        <f>IF(VLOOKUP($B404,'[2]AA Comparison'!$C$1:$R$65536,14)="","",VLOOKUP($B404,'[2]AA Comparison'!$C$1:$R$65536,14,FALSE))</f>
        <v>1</v>
      </c>
      <c r="O404" s="49">
        <f>IF(VLOOKUP($B404,'[2]AA Comparison'!$C$1:$R$65536,8)="","",VLOOKUP($B404,'[2]AA Comparison'!$C$1:$R$65536,8,FALSE))</f>
        <v>0</v>
      </c>
      <c r="P404" s="49">
        <f>IF(VLOOKUP($B404,'[2]AA Comparison'!$C$1:$R$65536,15)="","",VLOOKUP($B404,'[2]AA Comparison'!$C$1:$R$65536,15,FALSE))</f>
        <v>0</v>
      </c>
      <c r="Q404" s="49">
        <f>IF(VLOOKUP($B404,'[2]AA Comparison'!$C$1:$R$65536,9)="","",VLOOKUP($B404,'[2]AA Comparison'!$C$1:$R$65536,9,FALSE))</f>
        <v>0</v>
      </c>
      <c r="R404" s="49">
        <f>IF(VLOOKUP($B404,'[2]AA Comparison'!$C$1:$R$65536,16)="","",VLOOKUP($B404,'[2]AA Comparison'!$C$1:$R$65536,16,FALSE))</f>
        <v>0</v>
      </c>
      <c r="S404" s="13" t="e">
        <f>VLOOKUP(B404,'[1]BuySell Data'!$A:$E,5,FALSE)</f>
        <v>#N/A</v>
      </c>
      <c r="T404" s="30" t="str">
        <f>VLOOKUP(B404,'[1]Investment Managers'!$A:$B,2,FALSE)</f>
        <v>Value Partners Hong Kong Limited</v>
      </c>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c r="HY404" s="13"/>
      <c r="HZ404" s="13"/>
      <c r="IA404" s="13"/>
      <c r="IB404" s="13"/>
      <c r="IC404" s="13"/>
      <c r="ID404" s="13"/>
      <c r="IE404" s="13"/>
      <c r="IF404" s="13"/>
      <c r="IG404" s="13"/>
      <c r="IH404" s="13"/>
      <c r="II404" s="13"/>
      <c r="IJ404" s="13"/>
    </row>
    <row r="405" spans="1:244" s="3" customFormat="1" ht="13" x14ac:dyDescent="0.3">
      <c r="A405" s="118" t="s">
        <v>128</v>
      </c>
      <c r="B405" s="178" t="s">
        <v>129</v>
      </c>
      <c r="C405" s="52" t="s">
        <v>874</v>
      </c>
      <c r="D405" s="50">
        <f>VLOOKUP(B405,'[1]ICR Data'!$A:$E,5,FALSE)</f>
        <v>5.6000000000000008E-3</v>
      </c>
      <c r="E405" s="179">
        <f>IF(VLOOKUP($B405,'[2]AA Comparison'!$C$1:$R$65536,3)="","",VLOOKUP($B405,'[2]AA Comparison'!$C$1:$R$65536,3,FALSE))</f>
        <v>0</v>
      </c>
      <c r="F405" s="179">
        <f>IF(VLOOKUP($B405,'[2]AA Comparison'!$C$1:$R$65536,10)="","",VLOOKUP($B405,'[2]AA Comparison'!$C$1:$R$65536,10,FALSE))</f>
        <v>0</v>
      </c>
      <c r="G405" s="179">
        <f>IF(VLOOKUP($B405,'[2]AA Comparison'!$C$1:$R$65536,4)="","",VLOOKUP($B405,'[2]AA Comparison'!$C$1:$R$65536,4,FALSE))</f>
        <v>0</v>
      </c>
      <c r="H405" s="179">
        <f>IF(VLOOKUP($B405,'[2]AA Comparison'!$C$1:$R$65536,11)="","",VLOOKUP($B405,'[2]AA Comparison'!$C$1:$R$65536,11,FALSE))</f>
        <v>0</v>
      </c>
      <c r="I405" s="179">
        <f>IF(VLOOKUP($B405,'[2]AA Comparison'!$C$1:$R$65536,5)="","",VLOOKUP($B405,'[2]AA Comparison'!$C$1:$R$65536,5,FALSE))</f>
        <v>0</v>
      </c>
      <c r="J405" s="179">
        <f>IF(VLOOKUP($B405,'[2]AA Comparison'!$C$1:$R$65536,12)="","",VLOOKUP($B405,'[2]AA Comparison'!$C$1:$R$65536,12,FALSE))</f>
        <v>0</v>
      </c>
      <c r="K405" s="49">
        <f>IF(VLOOKUP($B405,'[2]AA Comparison'!$C$1:$R$65536,6)="","",VLOOKUP($B405,'[2]AA Comparison'!$C$1:$R$65536,6,FALSE))</f>
        <v>0</v>
      </c>
      <c r="L405" s="49">
        <f>IF(VLOOKUP($B405,'[2]AA Comparison'!$C$1:$R$65536,13)="","",VLOOKUP($B405,'[2]AA Comparison'!$C$1:$R$65536,13,FALSE))</f>
        <v>0</v>
      </c>
      <c r="M405" s="49">
        <f>IF(VLOOKUP($B405,'[2]AA Comparison'!$C$1:$R$65536,7)="","",VLOOKUP($B405,'[2]AA Comparison'!$C$1:$R$65536,7,FALSE))</f>
        <v>1</v>
      </c>
      <c r="N405" s="49">
        <f>IF(VLOOKUP($B405,'[2]AA Comparison'!$C$1:$R$65536,14)="","",VLOOKUP($B405,'[2]AA Comparison'!$C$1:$R$65536,14,FALSE))</f>
        <v>1</v>
      </c>
      <c r="O405" s="49">
        <f>IF(VLOOKUP($B405,'[2]AA Comparison'!$C$1:$R$65536,8)="","",VLOOKUP($B405,'[2]AA Comparison'!$C$1:$R$65536,8,FALSE))</f>
        <v>0</v>
      </c>
      <c r="P405" s="49">
        <f>IF(VLOOKUP($B405,'[2]AA Comparison'!$C$1:$R$65536,15)="","",VLOOKUP($B405,'[2]AA Comparison'!$C$1:$R$65536,15,FALSE))</f>
        <v>0</v>
      </c>
      <c r="Q405" s="49">
        <f>IF(VLOOKUP($B405,'[2]AA Comparison'!$C$1:$R$65536,9)="","",VLOOKUP($B405,'[2]AA Comparison'!$C$1:$R$65536,9,FALSE))</f>
        <v>0</v>
      </c>
      <c r="R405" s="49">
        <f>IF(VLOOKUP($B405,'[2]AA Comparison'!$C$1:$R$65536,16)="","",VLOOKUP($B405,'[2]AA Comparison'!$C$1:$R$65536,16,FALSE))</f>
        <v>0</v>
      </c>
      <c r="S405" s="13">
        <f>VLOOKUP(B405,'[1]BuySell Data'!$A:$E,5,FALSE)</f>
        <v>4.4000000000000003E-3</v>
      </c>
      <c r="T405" s="30" t="str">
        <f>VLOOKUP(B405,'[1]Investment Managers'!$A:$B,2,FALSE)</f>
        <v>Vanguard Investments Australia Ltd</v>
      </c>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c r="HY405" s="13"/>
      <c r="HZ405" s="13"/>
      <c r="IA405" s="13"/>
      <c r="IB405" s="13"/>
      <c r="IC405" s="13"/>
      <c r="ID405" s="13"/>
      <c r="IE405" s="13"/>
      <c r="IF405" s="13"/>
      <c r="IG405" s="13"/>
      <c r="IH405" s="13"/>
      <c r="II405" s="13"/>
      <c r="IJ405" s="13"/>
    </row>
    <row r="406" spans="1:244" s="3" customFormat="1" ht="13" x14ac:dyDescent="0.3">
      <c r="A406" s="181" t="s">
        <v>354</v>
      </c>
      <c r="B406" s="178"/>
      <c r="C406" s="178"/>
      <c r="D406" s="50"/>
      <c r="E406" s="179"/>
      <c r="F406" s="179"/>
      <c r="G406" s="179"/>
      <c r="H406" s="179"/>
      <c r="I406" s="179"/>
      <c r="J406" s="179"/>
      <c r="K406" s="49"/>
      <c r="L406" s="49"/>
      <c r="M406" s="49"/>
      <c r="N406" s="49"/>
      <c r="O406" s="49"/>
      <c r="P406" s="49"/>
      <c r="Q406" s="49"/>
      <c r="R406" s="49"/>
      <c r="S406" s="13"/>
      <c r="T406" s="37"/>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c r="HU406" s="13"/>
      <c r="HV406" s="13"/>
      <c r="HW406" s="13"/>
      <c r="HX406" s="13"/>
      <c r="HY406" s="13"/>
      <c r="HZ406" s="13"/>
      <c r="IA406" s="13"/>
      <c r="IB406" s="13"/>
      <c r="IC406" s="13"/>
      <c r="ID406" s="13"/>
      <c r="IE406" s="13"/>
      <c r="IF406" s="13"/>
      <c r="IG406" s="13"/>
      <c r="IH406" s="13"/>
      <c r="II406" s="13"/>
      <c r="IJ406" s="13"/>
    </row>
    <row r="407" spans="1:244" s="3" customFormat="1" ht="13" x14ac:dyDescent="0.3">
      <c r="A407" s="118" t="s">
        <v>1033</v>
      </c>
      <c r="B407" s="50" t="s">
        <v>17</v>
      </c>
      <c r="C407" s="52" t="s">
        <v>874</v>
      </c>
      <c r="D407" s="50">
        <f>VLOOKUP(B407,'[1]ICR Data'!$A:$E,5,FALSE)</f>
        <v>1.1699999999999999E-2</v>
      </c>
      <c r="E407" s="179">
        <f>IF(VLOOKUP($B407,'[2]AA Comparison'!$C$1:$R$65536,3)="","",VLOOKUP($B407,'[2]AA Comparison'!$C$1:$R$65536,3,FALSE))</f>
        <v>0</v>
      </c>
      <c r="F407" s="179">
        <f>IF(VLOOKUP($B407,'[2]AA Comparison'!$C$1:$R$65536,10)="","",VLOOKUP($B407,'[2]AA Comparison'!$C$1:$R$65536,10,FALSE))</f>
        <v>0.1</v>
      </c>
      <c r="G407" s="179">
        <f>IF(VLOOKUP($B407,'[2]AA Comparison'!$C$1:$R$65536,4)="","",VLOOKUP($B407,'[2]AA Comparison'!$C$1:$R$65536,4,FALSE))</f>
        <v>0</v>
      </c>
      <c r="H407" s="179">
        <f>IF(VLOOKUP($B407,'[2]AA Comparison'!$C$1:$R$65536,11)="","",VLOOKUP($B407,'[2]AA Comparison'!$C$1:$R$65536,11,FALSE))</f>
        <v>0</v>
      </c>
      <c r="I407" s="179">
        <f>IF(VLOOKUP($B407,'[2]AA Comparison'!$C$1:$R$65536,5)="","",VLOOKUP($B407,'[2]AA Comparison'!$C$1:$R$65536,5,FALSE))</f>
        <v>0</v>
      </c>
      <c r="J407" s="179">
        <f>IF(VLOOKUP($B407,'[2]AA Comparison'!$C$1:$R$65536,12)="","",VLOOKUP($B407,'[2]AA Comparison'!$C$1:$R$65536,12,FALSE))</f>
        <v>0</v>
      </c>
      <c r="K407" s="49">
        <f>IF(VLOOKUP($B407,'[2]AA Comparison'!$C$1:$R$65536,6)="","",VLOOKUP($B407,'[2]AA Comparison'!$C$1:$R$65536,6,FALSE))</f>
        <v>0.9</v>
      </c>
      <c r="L407" s="49">
        <f>IF(VLOOKUP($B407,'[2]AA Comparison'!$C$1:$R$65536,13)="","",VLOOKUP($B407,'[2]AA Comparison'!$C$1:$R$65536,13,FALSE))</f>
        <v>1</v>
      </c>
      <c r="M407" s="49">
        <f>IF(VLOOKUP($B407,'[2]AA Comparison'!$C$1:$R$65536,7)="","",VLOOKUP($B407,'[2]AA Comparison'!$C$1:$R$65536,7,FALSE))</f>
        <v>0.9</v>
      </c>
      <c r="N407" s="49">
        <f>IF(VLOOKUP($B407,'[2]AA Comparison'!$C$1:$R$65536,14)="","",VLOOKUP($B407,'[2]AA Comparison'!$C$1:$R$65536,14,FALSE))</f>
        <v>1</v>
      </c>
      <c r="O407" s="49">
        <f>IF(VLOOKUP($B407,'[2]AA Comparison'!$C$1:$R$65536,8)="","",VLOOKUP($B407,'[2]AA Comparison'!$C$1:$R$65536,8,FALSE))</f>
        <v>0</v>
      </c>
      <c r="P407" s="49">
        <f>IF(VLOOKUP($B407,'[2]AA Comparison'!$C$1:$R$65536,15)="","",VLOOKUP($B407,'[2]AA Comparison'!$C$1:$R$65536,15,FALSE))</f>
        <v>0</v>
      </c>
      <c r="Q407" s="49">
        <f>IF(VLOOKUP($B407,'[2]AA Comparison'!$C$1:$R$65536,9)="","",VLOOKUP($B407,'[2]AA Comparison'!$C$1:$R$65536,9,FALSE))</f>
        <v>0</v>
      </c>
      <c r="R407" s="49">
        <f>IF(VLOOKUP($B407,'[2]AA Comparison'!$C$1:$R$65536,16)="","",VLOOKUP($B407,'[2]AA Comparison'!$C$1:$R$65536,16,FALSE))</f>
        <v>0</v>
      </c>
      <c r="S407" s="13">
        <f>VLOOKUP(B407,'[1]BuySell Data'!$A:$E,5,FALSE)</f>
        <v>2E-3</v>
      </c>
      <c r="T407" s="30" t="str">
        <f>VLOOKUP(B407,'[1]Investment Managers'!$A:$B,2,FALSE)</f>
        <v>Janus Henderson Investors (AUS) FM Ltd</v>
      </c>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row>
    <row r="408" spans="1:244" s="37" customFormat="1" ht="13" x14ac:dyDescent="0.3">
      <c r="A408" s="181" t="s">
        <v>355</v>
      </c>
      <c r="B408" s="178"/>
      <c r="C408" s="178"/>
      <c r="D408" s="50"/>
      <c r="E408" s="179"/>
      <c r="F408" s="179"/>
      <c r="G408" s="179"/>
      <c r="H408" s="179"/>
      <c r="I408" s="179"/>
      <c r="J408" s="179"/>
      <c r="K408" s="49"/>
      <c r="L408" s="49"/>
      <c r="M408" s="49"/>
      <c r="N408" s="49"/>
      <c r="O408" s="49"/>
      <c r="P408" s="49"/>
      <c r="Q408" s="49"/>
      <c r="R408" s="49"/>
      <c r="S408" s="13"/>
      <c r="U408" s="39"/>
    </row>
    <row r="409" spans="1:244" s="3" customFormat="1" ht="13" x14ac:dyDescent="0.3">
      <c r="A409" s="38" t="s">
        <v>245</v>
      </c>
      <c r="B409" s="39" t="s">
        <v>246</v>
      </c>
      <c r="C409" s="52" t="s">
        <v>874</v>
      </c>
      <c r="D409" s="50">
        <f>VLOOKUP(B409,'[1]ICR Data'!$A:$E,5,FALSE)</f>
        <v>2.2400000000000003E-2</v>
      </c>
      <c r="E409" s="179">
        <f>IF(VLOOKUP($B409,'[2]AA Comparison'!$C$1:$R$65536,3)="","",VLOOKUP($B409,'[2]AA Comparison'!$C$1:$R$65536,3,FALSE))</f>
        <v>0</v>
      </c>
      <c r="F409" s="179">
        <f>IF(VLOOKUP($B409,'[2]AA Comparison'!$C$1:$R$65536,10)="","",VLOOKUP($B409,'[2]AA Comparison'!$C$1:$R$65536,10,FALSE))</f>
        <v>0.2</v>
      </c>
      <c r="G409" s="179">
        <f>IF(VLOOKUP($B409,'[2]AA Comparison'!$C$1:$R$65536,4)="","",VLOOKUP($B409,'[2]AA Comparison'!$C$1:$R$65536,4,FALSE))</f>
        <v>0</v>
      </c>
      <c r="H409" s="179">
        <f>IF(VLOOKUP($B409,'[2]AA Comparison'!$C$1:$R$65536,11)="","",VLOOKUP($B409,'[2]AA Comparison'!$C$1:$R$65536,11,FALSE))</f>
        <v>0</v>
      </c>
      <c r="I409" s="179">
        <f>IF(VLOOKUP($B409,'[2]AA Comparison'!$C$1:$R$65536,5)="","",VLOOKUP($B409,'[2]AA Comparison'!$C$1:$R$65536,5,FALSE))</f>
        <v>0</v>
      </c>
      <c r="J409" s="179">
        <f>IF(VLOOKUP($B409,'[2]AA Comparison'!$C$1:$R$65536,12)="","",VLOOKUP($B409,'[2]AA Comparison'!$C$1:$R$65536,12,FALSE))</f>
        <v>0</v>
      </c>
      <c r="K409" s="49">
        <f>IF(VLOOKUP($B409,'[2]AA Comparison'!$C$1:$R$65536,6)="","",VLOOKUP($B409,'[2]AA Comparison'!$C$1:$R$65536,6,FALSE))</f>
        <v>0</v>
      </c>
      <c r="L409" s="49">
        <f>IF(VLOOKUP($B409,'[2]AA Comparison'!$C$1:$R$65536,13)="","",VLOOKUP($B409,'[2]AA Comparison'!$C$1:$R$65536,13,FALSE))</f>
        <v>0.1</v>
      </c>
      <c r="M409" s="49">
        <f>IF(VLOOKUP($B409,'[2]AA Comparison'!$C$1:$R$65536,7)="","",VLOOKUP($B409,'[2]AA Comparison'!$C$1:$R$65536,7,FALSE))</f>
        <v>0</v>
      </c>
      <c r="N409" s="49">
        <f>IF(VLOOKUP($B409,'[2]AA Comparison'!$C$1:$R$65536,14)="","",VLOOKUP($B409,'[2]AA Comparison'!$C$1:$R$65536,14,FALSE))</f>
        <v>0.5</v>
      </c>
      <c r="O409" s="49">
        <f>IF(VLOOKUP($B409,'[2]AA Comparison'!$C$1:$R$65536,8)="","",VLOOKUP($B409,'[2]AA Comparison'!$C$1:$R$65536,8,FALSE))</f>
        <v>0</v>
      </c>
      <c r="P409" s="49">
        <f>IF(VLOOKUP($B409,'[2]AA Comparison'!$C$1:$R$65536,15)="","",VLOOKUP($B409,'[2]AA Comparison'!$C$1:$R$65536,15,FALSE))</f>
        <v>0</v>
      </c>
      <c r="Q409" s="49">
        <f>IF(VLOOKUP($B409,'[2]AA Comparison'!$C$1:$R$65536,9)="","",VLOOKUP($B409,'[2]AA Comparison'!$C$1:$R$65536,9,FALSE))</f>
        <v>0</v>
      </c>
      <c r="R409" s="49">
        <f>IF(VLOOKUP($B409,'[2]AA Comparison'!$C$1:$R$65536,16)="","",VLOOKUP($B409,'[2]AA Comparison'!$C$1:$R$65536,16,FALSE))</f>
        <v>0.5</v>
      </c>
      <c r="S409" s="13">
        <f>VLOOKUP(B409,'[1]BuySell Data'!$A:$E,5,FALSE)</f>
        <v>6.0000000000000001E-3</v>
      </c>
      <c r="T409" s="30" t="str">
        <f>VLOOKUP(B409,'[1]Investment Managers'!$A:$B,2,FALSE)</f>
        <v>AMP Capital Investors Limited</v>
      </c>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c r="HU409" s="13"/>
      <c r="HV409" s="13"/>
      <c r="HW409" s="13"/>
      <c r="HX409" s="13"/>
      <c r="HY409" s="13"/>
      <c r="HZ409" s="13"/>
      <c r="IA409" s="13"/>
      <c r="IB409" s="13"/>
      <c r="IC409" s="13"/>
      <c r="ID409" s="13"/>
      <c r="IE409" s="13"/>
      <c r="IF409" s="13"/>
      <c r="IG409" s="13"/>
      <c r="IH409" s="13"/>
      <c r="II409" s="13"/>
      <c r="IJ409" s="13"/>
    </row>
    <row r="410" spans="1:244" s="3" customFormat="1" ht="13" x14ac:dyDescent="0.3">
      <c r="A410" s="38" t="s">
        <v>1178</v>
      </c>
      <c r="B410" s="39" t="s">
        <v>862</v>
      </c>
      <c r="C410" s="52" t="s">
        <v>874</v>
      </c>
      <c r="D410" s="50">
        <f>VLOOKUP(B410,'[1]ICR Data'!$A:$E,5,FALSE)</f>
        <v>1.24E-2</v>
      </c>
      <c r="E410" s="179">
        <f>IF(VLOOKUP($B410,'[2]AA Comparison'!$C$1:$R$65536,3)="","",VLOOKUP($B410,'[2]AA Comparison'!$C$1:$R$65536,3,FALSE))</f>
        <v>0</v>
      </c>
      <c r="F410" s="179">
        <f>IF(VLOOKUP($B410,'[2]AA Comparison'!$C$1:$R$65536,10)="","",VLOOKUP($B410,'[2]AA Comparison'!$C$1:$R$65536,10,FALSE))</f>
        <v>0</v>
      </c>
      <c r="G410" s="179">
        <f>IF(VLOOKUP($B410,'[2]AA Comparison'!$C$1:$R$65536,4)="","",VLOOKUP($B410,'[2]AA Comparison'!$C$1:$R$65536,4,FALSE))</f>
        <v>0</v>
      </c>
      <c r="H410" s="179">
        <f>IF(VLOOKUP($B410,'[2]AA Comparison'!$C$1:$R$65536,11)="","",VLOOKUP($B410,'[2]AA Comparison'!$C$1:$R$65536,11,FALSE))</f>
        <v>0</v>
      </c>
      <c r="I410" s="179">
        <f>IF(VLOOKUP($B410,'[2]AA Comparison'!$C$1:$R$65536,5)="","",VLOOKUP($B410,'[2]AA Comparison'!$C$1:$R$65536,5,FALSE))</f>
        <v>0</v>
      </c>
      <c r="J410" s="179">
        <f>IF(VLOOKUP($B410,'[2]AA Comparison'!$C$1:$R$65536,12)="","",VLOOKUP($B410,'[2]AA Comparison'!$C$1:$R$65536,12,FALSE))</f>
        <v>0</v>
      </c>
      <c r="K410" s="49">
        <f>IF(VLOOKUP($B410,'[2]AA Comparison'!$C$1:$R$65536,6)="","",VLOOKUP($B410,'[2]AA Comparison'!$C$1:$R$65536,6,FALSE))</f>
        <v>0</v>
      </c>
      <c r="L410" s="49">
        <f>IF(VLOOKUP($B410,'[2]AA Comparison'!$C$1:$R$65536,13)="","",VLOOKUP($B410,'[2]AA Comparison'!$C$1:$R$65536,13,FALSE))</f>
        <v>0</v>
      </c>
      <c r="M410" s="49">
        <f>IF(VLOOKUP($B410,'[2]AA Comparison'!$C$1:$R$65536,7)="","",VLOOKUP($B410,'[2]AA Comparison'!$C$1:$R$65536,7,FALSE))</f>
        <v>0.95</v>
      </c>
      <c r="N410" s="49">
        <f>IF(VLOOKUP($B410,'[2]AA Comparison'!$C$1:$R$65536,14)="","",VLOOKUP($B410,'[2]AA Comparison'!$C$1:$R$65536,14,FALSE))</f>
        <v>1</v>
      </c>
      <c r="O410" s="49">
        <f>IF(VLOOKUP($B410,'[2]AA Comparison'!$C$1:$R$65536,8)="","",VLOOKUP($B410,'[2]AA Comparison'!$C$1:$R$65536,8,FALSE))</f>
        <v>0</v>
      </c>
      <c r="P410" s="49">
        <f>IF(VLOOKUP($B410,'[2]AA Comparison'!$C$1:$R$65536,15)="","",VLOOKUP($B410,'[2]AA Comparison'!$C$1:$R$65536,15,FALSE))</f>
        <v>0</v>
      </c>
      <c r="Q410" s="49">
        <f>IF(VLOOKUP($B410,'[2]AA Comparison'!$C$1:$R$65536,9)="","",VLOOKUP($B410,'[2]AA Comparison'!$C$1:$R$65536,9,FALSE))</f>
        <v>0</v>
      </c>
      <c r="R410" s="49">
        <f>IF(VLOOKUP($B410,'[2]AA Comparison'!$C$1:$R$65536,16)="","",VLOOKUP($B410,'[2]AA Comparison'!$C$1:$R$65536,16,FALSE))</f>
        <v>0</v>
      </c>
      <c r="S410" s="13">
        <f>VLOOKUP(B410,'[1]BuySell Data'!$A:$E,5,FALSE)</f>
        <v>3.0000000000000001E-3</v>
      </c>
      <c r="T410" s="30" t="str">
        <f>VLOOKUP(B410,'[1]Investment Managers'!$A:$B,2,FALSE)</f>
        <v>First Sentier Investors</v>
      </c>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c r="HY410" s="13"/>
      <c r="HZ410" s="13"/>
      <c r="IA410" s="13"/>
      <c r="IB410" s="13"/>
      <c r="IC410" s="13"/>
      <c r="ID410" s="13"/>
      <c r="IE410" s="13"/>
      <c r="IF410" s="13"/>
      <c r="IG410" s="13"/>
      <c r="IH410" s="13"/>
      <c r="II410" s="13"/>
      <c r="IJ410" s="13"/>
    </row>
    <row r="411" spans="1:244" s="3" customFormat="1" ht="13" x14ac:dyDescent="0.3">
      <c r="A411" s="118" t="s">
        <v>327</v>
      </c>
      <c r="B411" s="187" t="s">
        <v>328</v>
      </c>
      <c r="C411" s="52" t="s">
        <v>874</v>
      </c>
      <c r="D411" s="50">
        <f>VLOOKUP(B411,'[1]ICR Data'!$A:$E,5,FALSE)</f>
        <v>9.7999999999999997E-3</v>
      </c>
      <c r="E411" s="179">
        <f>IF(VLOOKUP($B411,'[2]AA Comparison'!$C$1:$R$65536,3)="","",VLOOKUP($B411,'[2]AA Comparison'!$C$1:$R$65536,3,FALSE))</f>
        <v>0</v>
      </c>
      <c r="F411" s="179">
        <f>IF(VLOOKUP($B411,'[2]AA Comparison'!$C$1:$R$65536,10)="","",VLOOKUP($B411,'[2]AA Comparison'!$C$1:$R$65536,10,FALSE))</f>
        <v>0.05</v>
      </c>
      <c r="G411" s="179">
        <f>IF(VLOOKUP($B411,'[2]AA Comparison'!$C$1:$R$65536,4)="","",VLOOKUP($B411,'[2]AA Comparison'!$C$1:$R$65536,4,FALSE))</f>
        <v>0</v>
      </c>
      <c r="H411" s="179">
        <f>IF(VLOOKUP($B411,'[2]AA Comparison'!$C$1:$R$65536,11)="","",VLOOKUP($B411,'[2]AA Comparison'!$C$1:$R$65536,11,FALSE))</f>
        <v>0</v>
      </c>
      <c r="I411" s="179">
        <f>IF(VLOOKUP($B411,'[2]AA Comparison'!$C$1:$R$65536,5)="","",VLOOKUP($B411,'[2]AA Comparison'!$C$1:$R$65536,5,FALSE))</f>
        <v>0</v>
      </c>
      <c r="J411" s="179">
        <f>IF(VLOOKUP($B411,'[2]AA Comparison'!$C$1:$R$65536,12)="","",VLOOKUP($B411,'[2]AA Comparison'!$C$1:$R$65536,12,FALSE))</f>
        <v>0</v>
      </c>
      <c r="K411" s="49">
        <f>IF(VLOOKUP($B411,'[2]AA Comparison'!$C$1:$R$65536,6)="","",VLOOKUP($B411,'[2]AA Comparison'!$C$1:$R$65536,6,FALSE))</f>
        <v>0</v>
      </c>
      <c r="L411" s="49">
        <f>IF(VLOOKUP($B411,'[2]AA Comparison'!$C$1:$R$65536,13)="","",VLOOKUP($B411,'[2]AA Comparison'!$C$1:$R$65536,13,FALSE))</f>
        <v>0.3</v>
      </c>
      <c r="M411" s="49">
        <f>IF(VLOOKUP($B411,'[2]AA Comparison'!$C$1:$R$65536,7)="","",VLOOKUP($B411,'[2]AA Comparison'!$C$1:$R$65536,7,FALSE))</f>
        <v>0</v>
      </c>
      <c r="N411" s="49">
        <f>IF(VLOOKUP($B411,'[2]AA Comparison'!$C$1:$R$65536,14)="","",VLOOKUP($B411,'[2]AA Comparison'!$C$1:$R$65536,14,FALSE))</f>
        <v>0.95</v>
      </c>
      <c r="O411" s="49">
        <f>IF(VLOOKUP($B411,'[2]AA Comparison'!$C$1:$R$65536,8)="","",VLOOKUP($B411,'[2]AA Comparison'!$C$1:$R$65536,8,FALSE))</f>
        <v>0</v>
      </c>
      <c r="P411" s="49">
        <f>IF(VLOOKUP($B411,'[2]AA Comparison'!$C$1:$R$65536,15)="","",VLOOKUP($B411,'[2]AA Comparison'!$C$1:$R$65536,15,FALSE))</f>
        <v>0</v>
      </c>
      <c r="Q411" s="49">
        <f>IF(VLOOKUP($B411,'[2]AA Comparison'!$C$1:$R$65536,9)="","",VLOOKUP($B411,'[2]AA Comparison'!$C$1:$R$65536,9,FALSE))</f>
        <v>0</v>
      </c>
      <c r="R411" s="49">
        <f>IF(VLOOKUP($B411,'[2]AA Comparison'!$C$1:$R$65536,16)="","",VLOOKUP($B411,'[2]AA Comparison'!$C$1:$R$65536,16,FALSE))</f>
        <v>0</v>
      </c>
      <c r="S411" s="13">
        <f>VLOOKUP(B411,'[1]BuySell Data'!$A:$E,5,FALSE)</f>
        <v>5.0000000000000001E-3</v>
      </c>
      <c r="T411" s="30" t="str">
        <f>VLOOKUP(B411,'[1]Investment Managers'!$A:$B,2,FALSE)</f>
        <v>Lazard Asset Management LLC</v>
      </c>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c r="HY411" s="13"/>
      <c r="HZ411" s="13"/>
      <c r="IA411" s="13"/>
      <c r="IB411" s="13"/>
      <c r="IC411" s="13"/>
      <c r="ID411" s="13"/>
      <c r="IE411" s="13"/>
      <c r="IF411" s="13"/>
      <c r="IG411" s="13"/>
      <c r="IH411" s="13"/>
      <c r="II411" s="13"/>
      <c r="IJ411" s="13"/>
    </row>
    <row r="412" spans="1:244" s="37" customFormat="1" x14ac:dyDescent="0.25">
      <c r="A412" s="118" t="s">
        <v>311</v>
      </c>
      <c r="B412" s="50" t="s">
        <v>122</v>
      </c>
      <c r="C412" s="52" t="s">
        <v>874</v>
      </c>
      <c r="D412" s="50">
        <f>VLOOKUP(B412,'[1]ICR Data'!$A:$E,5,FALSE)</f>
        <v>0.01</v>
      </c>
      <c r="E412" s="179">
        <f>IF(VLOOKUP($B412,'[2]AA Comparison'!$C$1:$R$65536,3)="","",VLOOKUP($B412,'[2]AA Comparison'!$C$1:$R$65536,3,FALSE))</f>
        <v>0</v>
      </c>
      <c r="F412" s="179">
        <f>IF(VLOOKUP($B412,'[2]AA Comparison'!$C$1:$R$65536,10)="","",VLOOKUP($B412,'[2]AA Comparison'!$C$1:$R$65536,10,FALSE))</f>
        <v>0.1</v>
      </c>
      <c r="G412" s="179">
        <f>IF(VLOOKUP($B412,'[2]AA Comparison'!$C$1:$R$65536,4)="","",VLOOKUP($B412,'[2]AA Comparison'!$C$1:$R$65536,4,FALSE))</f>
        <v>0</v>
      </c>
      <c r="H412" s="179">
        <f>IF(VLOOKUP($B412,'[2]AA Comparison'!$C$1:$R$65536,11)="","",VLOOKUP($B412,'[2]AA Comparison'!$C$1:$R$65536,11,FALSE))</f>
        <v>0</v>
      </c>
      <c r="I412" s="179">
        <f>IF(VLOOKUP($B412,'[2]AA Comparison'!$C$1:$R$65536,5)="","",VLOOKUP($B412,'[2]AA Comparison'!$C$1:$R$65536,5,FALSE))</f>
        <v>0</v>
      </c>
      <c r="J412" s="179">
        <f>IF(VLOOKUP($B412,'[2]AA Comparison'!$C$1:$R$65536,12)="","",VLOOKUP($B412,'[2]AA Comparison'!$C$1:$R$65536,12,FALSE))</f>
        <v>0</v>
      </c>
      <c r="K412" s="49">
        <f>IF(VLOOKUP($B412,'[2]AA Comparison'!$C$1:$R$65536,6)="","",VLOOKUP($B412,'[2]AA Comparison'!$C$1:$R$65536,6,FALSE))</f>
        <v>0</v>
      </c>
      <c r="L412" s="49">
        <f>IF(VLOOKUP($B412,'[2]AA Comparison'!$C$1:$R$65536,13)="","",VLOOKUP($B412,'[2]AA Comparison'!$C$1:$R$65536,13,FALSE))</f>
        <v>0</v>
      </c>
      <c r="M412" s="49">
        <f>IF(VLOOKUP($B412,'[2]AA Comparison'!$C$1:$R$65536,7)="","",VLOOKUP($B412,'[2]AA Comparison'!$C$1:$R$65536,7,FALSE))</f>
        <v>0.9</v>
      </c>
      <c r="N412" s="49">
        <f>IF(VLOOKUP($B412,'[2]AA Comparison'!$C$1:$R$65536,14)="","",VLOOKUP($B412,'[2]AA Comparison'!$C$1:$R$65536,14,FALSE))</f>
        <v>1</v>
      </c>
      <c r="O412" s="49">
        <f>IF(VLOOKUP($B412,'[2]AA Comparison'!$C$1:$R$65536,8)="","",VLOOKUP($B412,'[2]AA Comparison'!$C$1:$R$65536,8,FALSE))</f>
        <v>0</v>
      </c>
      <c r="P412" s="49">
        <f>IF(VLOOKUP($B412,'[2]AA Comparison'!$C$1:$R$65536,15)="","",VLOOKUP($B412,'[2]AA Comparison'!$C$1:$R$65536,15,FALSE))</f>
        <v>0</v>
      </c>
      <c r="Q412" s="49">
        <f>IF(VLOOKUP($B412,'[2]AA Comparison'!$C$1:$R$65536,9)="","",VLOOKUP($B412,'[2]AA Comparison'!$C$1:$R$65536,9,FALSE))</f>
        <v>0</v>
      </c>
      <c r="R412" s="49">
        <f>IF(VLOOKUP($B412,'[2]AA Comparison'!$C$1:$R$65536,16)="","",VLOOKUP($B412,'[2]AA Comparison'!$C$1:$R$65536,16,FALSE))</f>
        <v>0</v>
      </c>
      <c r="S412" s="13">
        <f>VLOOKUP(B412,'[1]BuySell Data'!$A:$E,5,FALSE)</f>
        <v>5.0000000000000001E-3</v>
      </c>
      <c r="T412" s="30" t="str">
        <f>VLOOKUP(B412,'[1]Investment Managers'!$A:$B,2,FALSE)</f>
        <v>Macquarie Asset Management</v>
      </c>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c r="HY412" s="13"/>
      <c r="HZ412" s="13"/>
      <c r="IA412" s="13"/>
      <c r="IB412" s="13"/>
      <c r="IC412" s="13"/>
      <c r="ID412" s="13"/>
      <c r="IE412" s="13"/>
      <c r="IF412" s="13"/>
      <c r="IG412" s="13"/>
      <c r="IH412" s="13"/>
      <c r="II412" s="13"/>
      <c r="IJ412" s="13"/>
    </row>
    <row r="413" spans="1:244" s="11" customFormat="1" x14ac:dyDescent="0.25">
      <c r="A413" s="118" t="s">
        <v>370</v>
      </c>
      <c r="B413" s="50" t="s">
        <v>347</v>
      </c>
      <c r="C413" s="52" t="s">
        <v>874</v>
      </c>
      <c r="D413" s="50">
        <f>VLOOKUP(B413,'[1]ICR Data'!$A:$E,5,FALSE)</f>
        <v>1.15E-2</v>
      </c>
      <c r="E413" s="179">
        <f>IF(VLOOKUP($B413,'[2]AA Comparison'!$C$1:$R$65536,3)="","",VLOOKUP($B413,'[2]AA Comparison'!$C$1:$R$65536,3,FALSE))</f>
        <v>0</v>
      </c>
      <c r="F413" s="179">
        <f>IF(VLOOKUP($B413,'[2]AA Comparison'!$C$1:$R$65536,10)="","",VLOOKUP($B413,'[2]AA Comparison'!$C$1:$R$65536,10,FALSE))</f>
        <v>0.2</v>
      </c>
      <c r="G413" s="179">
        <f>IF(VLOOKUP($B413,'[2]AA Comparison'!$C$1:$R$65536,4)="","",VLOOKUP($B413,'[2]AA Comparison'!$C$1:$R$65536,4,FALSE))</f>
        <v>0</v>
      </c>
      <c r="H413" s="179">
        <f>IF(VLOOKUP($B413,'[2]AA Comparison'!$C$1:$R$65536,11)="","",VLOOKUP($B413,'[2]AA Comparison'!$C$1:$R$65536,11,FALSE))</f>
        <v>0</v>
      </c>
      <c r="I413" s="179">
        <f>IF(VLOOKUP($B413,'[2]AA Comparison'!$C$1:$R$65536,5)="","",VLOOKUP($B413,'[2]AA Comparison'!$C$1:$R$65536,5,FALSE))</f>
        <v>0</v>
      </c>
      <c r="J413" s="179">
        <f>IF(VLOOKUP($B413,'[2]AA Comparison'!$C$1:$R$65536,12)="","",VLOOKUP($B413,'[2]AA Comparison'!$C$1:$R$65536,12,FALSE))</f>
        <v>0</v>
      </c>
      <c r="K413" s="49">
        <f>IF(VLOOKUP($B413,'[2]AA Comparison'!$C$1:$R$65536,6)="","",VLOOKUP($B413,'[2]AA Comparison'!$C$1:$R$65536,6,FALSE))</f>
        <v>0</v>
      </c>
      <c r="L413" s="49">
        <f>IF(VLOOKUP($B413,'[2]AA Comparison'!$C$1:$R$65536,13)="","",VLOOKUP($B413,'[2]AA Comparison'!$C$1:$R$65536,13,FALSE))</f>
        <v>0</v>
      </c>
      <c r="M413" s="49">
        <f>IF(VLOOKUP($B413,'[2]AA Comparison'!$C$1:$R$65536,7)="","",VLOOKUP($B413,'[2]AA Comparison'!$C$1:$R$65536,7,FALSE))</f>
        <v>0.8</v>
      </c>
      <c r="N413" s="49">
        <f>IF(VLOOKUP($B413,'[2]AA Comparison'!$C$1:$R$65536,14)="","",VLOOKUP($B413,'[2]AA Comparison'!$C$1:$R$65536,14,FALSE))</f>
        <v>1</v>
      </c>
      <c r="O413" s="49">
        <f>IF(VLOOKUP($B413,'[2]AA Comparison'!$C$1:$R$65536,8)="","",VLOOKUP($B413,'[2]AA Comparison'!$C$1:$R$65536,8,FALSE))</f>
        <v>0</v>
      </c>
      <c r="P413" s="49">
        <f>IF(VLOOKUP($B413,'[2]AA Comparison'!$C$1:$R$65536,15)="","",VLOOKUP($B413,'[2]AA Comparison'!$C$1:$R$65536,15,FALSE))</f>
        <v>0</v>
      </c>
      <c r="Q413" s="49">
        <f>IF(VLOOKUP($B413,'[2]AA Comparison'!$C$1:$R$65536,9)="","",VLOOKUP($B413,'[2]AA Comparison'!$C$1:$R$65536,9,FALSE))</f>
        <v>0</v>
      </c>
      <c r="R413" s="49">
        <f>IF(VLOOKUP($B413,'[2]AA Comparison'!$C$1:$R$65536,16)="","",VLOOKUP($B413,'[2]AA Comparison'!$C$1:$R$65536,16,FALSE))</f>
        <v>0</v>
      </c>
      <c r="S413" s="13">
        <f>VLOOKUP(B413,'[1]BuySell Data'!$A:$E,5,FALSE)</f>
        <v>3.0000000000000001E-3</v>
      </c>
      <c r="T413" s="30" t="str">
        <f>VLOOKUP(B413,'[1]Investment Managers'!$A:$B,2,FALSE)</f>
        <v>Magellan Asset Management Limited</v>
      </c>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c r="HY413" s="13"/>
      <c r="HZ413" s="13"/>
      <c r="IA413" s="13"/>
      <c r="IB413" s="13"/>
      <c r="IC413" s="13"/>
      <c r="ID413" s="13"/>
      <c r="IE413" s="13"/>
      <c r="IF413" s="13"/>
      <c r="IG413" s="13"/>
      <c r="IH413" s="13"/>
      <c r="II413" s="13"/>
      <c r="IJ413" s="13"/>
    </row>
    <row r="414" spans="1:244" s="3" customFormat="1" ht="13" x14ac:dyDescent="0.3">
      <c r="A414" s="118" t="s">
        <v>369</v>
      </c>
      <c r="B414" s="50" t="s">
        <v>367</v>
      </c>
      <c r="C414" s="52" t="s">
        <v>874</v>
      </c>
      <c r="D414" s="50">
        <f>VLOOKUP(B414,'[1]ICR Data'!$A:$E,5,FALSE)</f>
        <v>1.1900000000000001E-2</v>
      </c>
      <c r="E414" s="179">
        <f>IF(VLOOKUP($B414,'[2]AA Comparison'!$C$1:$R$65536,3)="","",VLOOKUP($B414,'[2]AA Comparison'!$C$1:$R$65536,3,FALSE))</f>
        <v>0</v>
      </c>
      <c r="F414" s="179">
        <f>IF(VLOOKUP($B414,'[2]AA Comparison'!$C$1:$R$65536,10)="","",VLOOKUP($B414,'[2]AA Comparison'!$C$1:$R$65536,10,FALSE))</f>
        <v>0.2</v>
      </c>
      <c r="G414" s="179">
        <f>IF(VLOOKUP($B414,'[2]AA Comparison'!$C$1:$R$65536,4)="","",VLOOKUP($B414,'[2]AA Comparison'!$C$1:$R$65536,4,FALSE))</f>
        <v>0</v>
      </c>
      <c r="H414" s="179">
        <f>IF(VLOOKUP($B414,'[2]AA Comparison'!$C$1:$R$65536,11)="","",VLOOKUP($B414,'[2]AA Comparison'!$C$1:$R$65536,11,FALSE))</f>
        <v>0</v>
      </c>
      <c r="I414" s="179">
        <f>IF(VLOOKUP($B414,'[2]AA Comparison'!$C$1:$R$65536,5)="","",VLOOKUP($B414,'[2]AA Comparison'!$C$1:$R$65536,5,FALSE))</f>
        <v>0</v>
      </c>
      <c r="J414" s="179">
        <f>IF(VLOOKUP($B414,'[2]AA Comparison'!$C$1:$R$65536,12)="","",VLOOKUP($B414,'[2]AA Comparison'!$C$1:$R$65536,12,FALSE))</f>
        <v>0</v>
      </c>
      <c r="K414" s="49">
        <f>IF(VLOOKUP($B414,'[2]AA Comparison'!$C$1:$R$65536,6)="","",VLOOKUP($B414,'[2]AA Comparison'!$C$1:$R$65536,6,FALSE))</f>
        <v>0</v>
      </c>
      <c r="L414" s="49">
        <f>IF(VLOOKUP($B414,'[2]AA Comparison'!$C$1:$R$65536,13)="","",VLOOKUP($B414,'[2]AA Comparison'!$C$1:$R$65536,13,FALSE))</f>
        <v>0</v>
      </c>
      <c r="M414" s="49">
        <f>IF(VLOOKUP($B414,'[2]AA Comparison'!$C$1:$R$65536,7)="","",VLOOKUP($B414,'[2]AA Comparison'!$C$1:$R$65536,7,FALSE))</f>
        <v>0.8</v>
      </c>
      <c r="N414" s="49">
        <f>IF(VLOOKUP($B414,'[2]AA Comparison'!$C$1:$R$65536,14)="","",VLOOKUP($B414,'[2]AA Comparison'!$C$1:$R$65536,14,FALSE))</f>
        <v>1</v>
      </c>
      <c r="O414" s="49">
        <f>IF(VLOOKUP($B414,'[2]AA Comparison'!$C$1:$R$65536,8)="","",VLOOKUP($B414,'[2]AA Comparison'!$C$1:$R$65536,8,FALSE))</f>
        <v>0</v>
      </c>
      <c r="P414" s="49">
        <f>IF(VLOOKUP($B414,'[2]AA Comparison'!$C$1:$R$65536,15)="","",VLOOKUP($B414,'[2]AA Comparison'!$C$1:$R$65536,15,FALSE))</f>
        <v>0</v>
      </c>
      <c r="Q414" s="49">
        <f>IF(VLOOKUP($B414,'[2]AA Comparison'!$C$1:$R$65536,9)="","",VLOOKUP($B414,'[2]AA Comparison'!$C$1:$R$65536,9,FALSE))</f>
        <v>0</v>
      </c>
      <c r="R414" s="49">
        <f>IF(VLOOKUP($B414,'[2]AA Comparison'!$C$1:$R$65536,16)="","",VLOOKUP($B414,'[2]AA Comparison'!$C$1:$R$65536,16,FALSE))</f>
        <v>0</v>
      </c>
      <c r="S414" s="13">
        <f>VLOOKUP(B414,'[1]BuySell Data'!$A:$E,5,FALSE)</f>
        <v>3.0000000000000001E-3</v>
      </c>
      <c r="T414" s="30" t="str">
        <f>VLOOKUP(B414,'[1]Investment Managers'!$A:$B,2,FALSE)</f>
        <v>Magellan Asset Management Limited</v>
      </c>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c r="HU414" s="13"/>
      <c r="HV414" s="13"/>
      <c r="HW414" s="13"/>
      <c r="HX414" s="13"/>
      <c r="HY414" s="13"/>
      <c r="HZ414" s="13"/>
      <c r="IA414" s="13"/>
      <c r="IB414" s="13"/>
      <c r="IC414" s="13"/>
      <c r="ID414" s="13"/>
      <c r="IE414" s="13"/>
      <c r="IF414" s="13"/>
      <c r="IG414" s="13"/>
      <c r="IH414" s="13"/>
      <c r="II414" s="13"/>
      <c r="IJ414" s="13"/>
    </row>
    <row r="415" spans="1:244" s="3" customFormat="1" ht="13" x14ac:dyDescent="0.3">
      <c r="A415" s="118" t="s">
        <v>1269</v>
      </c>
      <c r="B415" s="60" t="s">
        <v>248</v>
      </c>
      <c r="C415" s="52" t="s">
        <v>874</v>
      </c>
      <c r="D415" s="50">
        <f>VLOOKUP(B415,'[1]ICR Data'!$A:$E,5,FALSE)</f>
        <v>1.03E-2</v>
      </c>
      <c r="E415" s="179">
        <f>IF(VLOOKUP($B415,'[2]AA Comparison'!$C$1:$R$65536,3)="","",VLOOKUP($B415,'[2]AA Comparison'!$C$1:$R$65536,3,FALSE))</f>
        <v>0</v>
      </c>
      <c r="F415" s="179">
        <f>IF(VLOOKUP($B415,'[2]AA Comparison'!$C$1:$R$65536,10)="","",VLOOKUP($B415,'[2]AA Comparison'!$C$1:$R$65536,10,FALSE))</f>
        <v>0.2</v>
      </c>
      <c r="G415" s="179">
        <f>IF(VLOOKUP($B415,'[2]AA Comparison'!$C$1:$R$65536,4)="","",VLOOKUP($B415,'[2]AA Comparison'!$C$1:$R$65536,4,FALSE))</f>
        <v>0</v>
      </c>
      <c r="H415" s="179">
        <f>IF(VLOOKUP($B415,'[2]AA Comparison'!$C$1:$R$65536,11)="","",VLOOKUP($B415,'[2]AA Comparison'!$C$1:$R$65536,11,FALSE))</f>
        <v>0</v>
      </c>
      <c r="I415" s="179">
        <f>IF(VLOOKUP($B415,'[2]AA Comparison'!$C$1:$R$65536,5)="","",VLOOKUP($B415,'[2]AA Comparison'!$C$1:$R$65536,5,FALSE))</f>
        <v>0</v>
      </c>
      <c r="J415" s="179">
        <f>IF(VLOOKUP($B415,'[2]AA Comparison'!$C$1:$R$65536,12)="","",VLOOKUP($B415,'[2]AA Comparison'!$C$1:$R$65536,12,FALSE))</f>
        <v>0</v>
      </c>
      <c r="K415" s="49">
        <f>IF(VLOOKUP($B415,'[2]AA Comparison'!$C$1:$R$65536,6)="","",VLOOKUP($B415,'[2]AA Comparison'!$C$1:$R$65536,6,FALSE))</f>
        <v>0</v>
      </c>
      <c r="L415" s="49">
        <f>IF(VLOOKUP($B415,'[2]AA Comparison'!$C$1:$R$65536,13)="","",VLOOKUP($B415,'[2]AA Comparison'!$C$1:$R$65536,13,FALSE))</f>
        <v>0</v>
      </c>
      <c r="M415" s="49">
        <f>IF(VLOOKUP($B415,'[2]AA Comparison'!$C$1:$R$65536,7)="","",VLOOKUP($B415,'[2]AA Comparison'!$C$1:$R$65536,7,FALSE))</f>
        <v>0.8</v>
      </c>
      <c r="N415" s="49">
        <f>IF(VLOOKUP($B415,'[2]AA Comparison'!$C$1:$R$65536,14)="","",VLOOKUP($B415,'[2]AA Comparison'!$C$1:$R$65536,14,FALSE))</f>
        <v>1</v>
      </c>
      <c r="O415" s="49">
        <f>IF(VLOOKUP($B415,'[2]AA Comparison'!$C$1:$R$65536,8)="","",VLOOKUP($B415,'[2]AA Comparison'!$C$1:$R$65536,8,FALSE))</f>
        <v>0</v>
      </c>
      <c r="P415" s="49">
        <f>IF(VLOOKUP($B415,'[2]AA Comparison'!$C$1:$R$65536,15)="","",VLOOKUP($B415,'[2]AA Comparison'!$C$1:$R$65536,15,FALSE))</f>
        <v>0</v>
      </c>
      <c r="Q415" s="49">
        <f>IF(VLOOKUP($B415,'[2]AA Comparison'!$C$1:$R$65536,9)="","",VLOOKUP($B415,'[2]AA Comparison'!$C$1:$R$65536,9,FALSE))</f>
        <v>0</v>
      </c>
      <c r="R415" s="49">
        <f>IF(VLOOKUP($B415,'[2]AA Comparison'!$C$1:$R$65536,16)="","",VLOOKUP($B415,'[2]AA Comparison'!$C$1:$R$65536,16,FALSE))</f>
        <v>0</v>
      </c>
      <c r="S415" s="13">
        <f>VLOOKUP(B415,'[1]BuySell Data'!$A:$E,5,FALSE)</f>
        <v>1.6000000000000001E-3</v>
      </c>
      <c r="T415" s="30" t="str">
        <f>VLOOKUP(B415,'[1]Investment Managers'!$A:$B,2,FALSE)</f>
        <v>ClearBridge Investments Limited</v>
      </c>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c r="HU415" s="13"/>
      <c r="HV415" s="13"/>
      <c r="HW415" s="13"/>
      <c r="HX415" s="13"/>
      <c r="HY415" s="13"/>
      <c r="HZ415" s="13"/>
      <c r="IA415" s="13"/>
      <c r="IB415" s="13"/>
      <c r="IC415" s="13"/>
      <c r="ID415" s="13"/>
      <c r="IE415" s="13"/>
      <c r="IF415" s="13"/>
      <c r="IG415" s="13"/>
      <c r="IH415" s="13"/>
      <c r="II415" s="13"/>
      <c r="IJ415" s="13"/>
    </row>
    <row r="416" spans="1:244" s="37" customFormat="1" x14ac:dyDescent="0.25">
      <c r="A416" s="180" t="s">
        <v>1268</v>
      </c>
      <c r="B416" s="39" t="s">
        <v>324</v>
      </c>
      <c r="C416" s="52" t="s">
        <v>874</v>
      </c>
      <c r="D416" s="50">
        <f>VLOOKUP(B416,'[1]ICR Data'!$A:$E,5,FALSE)</f>
        <v>9.7000000000000003E-3</v>
      </c>
      <c r="E416" s="179">
        <f>IF(VLOOKUP($B416,'[2]AA Comparison'!$C$1:$R$65536,3)="","",VLOOKUP($B416,'[2]AA Comparison'!$C$1:$R$65536,3,FALSE))</f>
        <v>0</v>
      </c>
      <c r="F416" s="179">
        <f>IF(VLOOKUP($B416,'[2]AA Comparison'!$C$1:$R$65536,10)="","",VLOOKUP($B416,'[2]AA Comparison'!$C$1:$R$65536,10,FALSE))</f>
        <v>0</v>
      </c>
      <c r="G416" s="179">
        <f>IF(VLOOKUP($B416,'[2]AA Comparison'!$C$1:$R$65536,4)="","",VLOOKUP($B416,'[2]AA Comparison'!$C$1:$R$65536,4,FALSE))</f>
        <v>0</v>
      </c>
      <c r="H416" s="179">
        <f>IF(VLOOKUP($B416,'[2]AA Comparison'!$C$1:$R$65536,11)="","",VLOOKUP($B416,'[2]AA Comparison'!$C$1:$R$65536,11,FALSE))</f>
        <v>0</v>
      </c>
      <c r="I416" s="179">
        <f>IF(VLOOKUP($B416,'[2]AA Comparison'!$C$1:$R$65536,5)="","",VLOOKUP($B416,'[2]AA Comparison'!$C$1:$R$65536,5,FALSE))</f>
        <v>0</v>
      </c>
      <c r="J416" s="179">
        <f>IF(VLOOKUP($B416,'[2]AA Comparison'!$C$1:$R$65536,12)="","",VLOOKUP($B416,'[2]AA Comparison'!$C$1:$R$65536,12,FALSE))</f>
        <v>0</v>
      </c>
      <c r="K416" s="49">
        <f>IF(VLOOKUP($B416,'[2]AA Comparison'!$C$1:$R$65536,6)="","",VLOOKUP($B416,'[2]AA Comparison'!$C$1:$R$65536,6,FALSE))</f>
        <v>0</v>
      </c>
      <c r="L416" s="49">
        <f>IF(VLOOKUP($B416,'[2]AA Comparison'!$C$1:$R$65536,13)="","",VLOOKUP($B416,'[2]AA Comparison'!$C$1:$R$65536,13,FALSE))</f>
        <v>0.2</v>
      </c>
      <c r="M416" s="49">
        <f>IF(VLOOKUP($B416,'[2]AA Comparison'!$C$1:$R$65536,7)="","",VLOOKUP($B416,'[2]AA Comparison'!$C$1:$R$65536,7,FALSE))</f>
        <v>0.8</v>
      </c>
      <c r="N416" s="49">
        <f>IF(VLOOKUP($B416,'[2]AA Comparison'!$C$1:$R$65536,14)="","",VLOOKUP($B416,'[2]AA Comparison'!$C$1:$R$65536,14,FALSE))</f>
        <v>1</v>
      </c>
      <c r="O416" s="49">
        <f>IF(VLOOKUP($B416,'[2]AA Comparison'!$C$1:$R$65536,8)="","",VLOOKUP($B416,'[2]AA Comparison'!$C$1:$R$65536,8,FALSE))</f>
        <v>0</v>
      </c>
      <c r="P416" s="49">
        <f>IF(VLOOKUP($B416,'[2]AA Comparison'!$C$1:$R$65536,15)="","",VLOOKUP($B416,'[2]AA Comparison'!$C$1:$R$65536,15,FALSE))</f>
        <v>0</v>
      </c>
      <c r="Q416" s="49">
        <f>IF(VLOOKUP($B416,'[2]AA Comparison'!$C$1:$R$65536,9)="","",VLOOKUP($B416,'[2]AA Comparison'!$C$1:$R$65536,9,FALSE))</f>
        <v>0</v>
      </c>
      <c r="R416" s="49">
        <f>IF(VLOOKUP($B416,'[2]AA Comparison'!$C$1:$R$65536,16)="","",VLOOKUP($B416,'[2]AA Comparison'!$C$1:$R$65536,16,FALSE))</f>
        <v>0</v>
      </c>
      <c r="S416" s="13">
        <f>VLOOKUP(B416,'[1]BuySell Data'!$A:$E,5,FALSE)</f>
        <v>1.6000000000000001E-3</v>
      </c>
      <c r="T416" s="30" t="str">
        <f>VLOOKUP(B416,'[1]Investment Managers'!$A:$B,2,FALSE)</f>
        <v>ClearBridge Investments, LLC.</v>
      </c>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c r="HY416" s="13"/>
      <c r="HZ416" s="13"/>
      <c r="IA416" s="13"/>
      <c r="IB416" s="13"/>
      <c r="IC416" s="13"/>
      <c r="ID416" s="13"/>
      <c r="IE416" s="13"/>
      <c r="IF416" s="13"/>
      <c r="IG416" s="13"/>
      <c r="IH416" s="13"/>
      <c r="II416" s="13"/>
      <c r="IJ416" s="13"/>
    </row>
    <row r="417" spans="1:244" s="37" customFormat="1" x14ac:dyDescent="0.25">
      <c r="A417" s="180" t="s">
        <v>433</v>
      </c>
      <c r="B417" s="60" t="s">
        <v>244</v>
      </c>
      <c r="C417" s="52" t="s">
        <v>874</v>
      </c>
      <c r="D417" s="50">
        <f>VLOOKUP(B417,'[1]ICR Data'!$A:$E,5,FALSE)</f>
        <v>1.18E-2</v>
      </c>
      <c r="E417" s="179">
        <f>IF(VLOOKUP($B417,'[2]AA Comparison'!$C$1:$R$65536,3)="","",VLOOKUP($B417,'[2]AA Comparison'!$C$1:$R$65536,3,FALSE))</f>
        <v>0</v>
      </c>
      <c r="F417" s="179">
        <f>IF(VLOOKUP($B417,'[2]AA Comparison'!$C$1:$R$65536,10)="","",VLOOKUP($B417,'[2]AA Comparison'!$C$1:$R$65536,10,FALSE))</f>
        <v>0</v>
      </c>
      <c r="G417" s="179">
        <f>IF(VLOOKUP($B417,'[2]AA Comparison'!$C$1:$R$65536,4)="","",VLOOKUP($B417,'[2]AA Comparison'!$C$1:$R$65536,4,FALSE))</f>
        <v>0</v>
      </c>
      <c r="H417" s="179">
        <f>IF(VLOOKUP($B417,'[2]AA Comparison'!$C$1:$R$65536,11)="","",VLOOKUP($B417,'[2]AA Comparison'!$C$1:$R$65536,11,FALSE))</f>
        <v>0</v>
      </c>
      <c r="I417" s="179">
        <f>IF(VLOOKUP($B417,'[2]AA Comparison'!$C$1:$R$65536,5)="","",VLOOKUP($B417,'[2]AA Comparison'!$C$1:$R$65536,5,FALSE))</f>
        <v>0</v>
      </c>
      <c r="J417" s="179">
        <f>IF(VLOOKUP($B417,'[2]AA Comparison'!$C$1:$R$65536,12)="","",VLOOKUP($B417,'[2]AA Comparison'!$C$1:$R$65536,12,FALSE))</f>
        <v>0</v>
      </c>
      <c r="K417" s="49">
        <f>IF(VLOOKUP($B417,'[2]AA Comparison'!$C$1:$R$65536,6)="","",VLOOKUP($B417,'[2]AA Comparison'!$C$1:$R$65536,6,FALSE))</f>
        <v>0</v>
      </c>
      <c r="L417" s="49">
        <f>IF(VLOOKUP($B417,'[2]AA Comparison'!$C$1:$R$65536,13)="","",VLOOKUP($B417,'[2]AA Comparison'!$C$1:$R$65536,13,FALSE))</f>
        <v>0</v>
      </c>
      <c r="M417" s="49">
        <f>IF(VLOOKUP($B417,'[2]AA Comparison'!$C$1:$R$65536,7)="","",VLOOKUP($B417,'[2]AA Comparison'!$C$1:$R$65536,7,FALSE))</f>
        <v>1</v>
      </c>
      <c r="N417" s="49">
        <f>IF(VLOOKUP($B417,'[2]AA Comparison'!$C$1:$R$65536,14)="","",VLOOKUP($B417,'[2]AA Comparison'!$C$1:$R$65536,14,FALSE))</f>
        <v>1</v>
      </c>
      <c r="O417" s="49">
        <f>IF(VLOOKUP($B417,'[2]AA Comparison'!$C$1:$R$65536,8)="","",VLOOKUP($B417,'[2]AA Comparison'!$C$1:$R$65536,8,FALSE))</f>
        <v>0</v>
      </c>
      <c r="P417" s="49">
        <f>IF(VLOOKUP($B417,'[2]AA Comparison'!$C$1:$R$65536,15)="","",VLOOKUP($B417,'[2]AA Comparison'!$C$1:$R$65536,15,FALSE))</f>
        <v>0</v>
      </c>
      <c r="Q417" s="49">
        <f>IF(VLOOKUP($B417,'[2]AA Comparison'!$C$1:$R$65536,9)="","",VLOOKUP($B417,'[2]AA Comparison'!$C$1:$R$65536,9,FALSE))</f>
        <v>0</v>
      </c>
      <c r="R417" s="49">
        <f>IF(VLOOKUP($B417,'[2]AA Comparison'!$C$1:$R$65536,16)="","",VLOOKUP($B417,'[2]AA Comparison'!$C$1:$R$65536,16,FALSE))</f>
        <v>0</v>
      </c>
      <c r="S417" s="13">
        <f>VLOOKUP(B417,'[1]BuySell Data'!$A:$E,5,FALSE)</f>
        <v>3.4999999999999996E-3</v>
      </c>
      <c r="T417" s="30" t="str">
        <f>VLOOKUP(B417,'[1]Investment Managers'!$A:$B,2,FALSE)</f>
        <v>Russell Investment Management, LLC</v>
      </c>
      <c r="U417" s="39"/>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11"/>
      <c r="HG417" s="11"/>
      <c r="HH417" s="11"/>
      <c r="HI417" s="11"/>
      <c r="HJ417" s="11"/>
      <c r="HK417" s="11"/>
      <c r="HL417" s="11"/>
      <c r="HM417" s="11"/>
      <c r="HN417" s="11"/>
      <c r="HO417" s="11"/>
      <c r="HP417" s="11"/>
      <c r="HQ417" s="11"/>
      <c r="HR417" s="11"/>
      <c r="HS417" s="11"/>
      <c r="HT417" s="11"/>
      <c r="HU417" s="11"/>
      <c r="HV417" s="11"/>
      <c r="HW417" s="11"/>
      <c r="HX417" s="11"/>
      <c r="HY417" s="11"/>
      <c r="HZ417" s="11"/>
      <c r="IA417" s="11"/>
      <c r="IB417" s="11"/>
      <c r="IC417" s="11"/>
      <c r="ID417" s="11"/>
      <c r="IE417" s="11"/>
      <c r="IF417" s="11"/>
      <c r="IG417" s="11"/>
      <c r="IH417" s="11"/>
      <c r="II417" s="11"/>
      <c r="IJ417" s="11"/>
    </row>
    <row r="418" spans="1:244" s="3" customFormat="1" ht="13" x14ac:dyDescent="0.3">
      <c r="A418" s="181" t="s">
        <v>356</v>
      </c>
      <c r="B418" s="178"/>
      <c r="C418" s="178"/>
      <c r="D418" s="50"/>
      <c r="E418" s="179"/>
      <c r="F418" s="179"/>
      <c r="G418" s="179"/>
      <c r="H418" s="179"/>
      <c r="I418" s="179"/>
      <c r="J418" s="179"/>
      <c r="K418" s="49"/>
      <c r="L418" s="49"/>
      <c r="M418" s="49"/>
      <c r="N418" s="49"/>
      <c r="O418" s="49"/>
      <c r="P418" s="49"/>
      <c r="Q418" s="49"/>
      <c r="R418" s="49"/>
      <c r="S418" s="13"/>
      <c r="T418" s="37"/>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c r="HY418" s="13"/>
      <c r="HZ418" s="13"/>
      <c r="IA418" s="13"/>
      <c r="IB418" s="13"/>
      <c r="IC418" s="13"/>
      <c r="ID418" s="13"/>
      <c r="IE418" s="13"/>
      <c r="IF418" s="13"/>
      <c r="IG418" s="13"/>
      <c r="IH418" s="13"/>
      <c r="II418" s="13"/>
      <c r="IJ418" s="13"/>
    </row>
    <row r="419" spans="1:244" s="3" customFormat="1" ht="13" x14ac:dyDescent="0.3">
      <c r="A419" s="151" t="s">
        <v>1218</v>
      </c>
      <c r="B419" s="39" t="s">
        <v>1217</v>
      </c>
      <c r="C419" s="52" t="s">
        <v>874</v>
      </c>
      <c r="D419" s="50">
        <f>VLOOKUP(B419,'[1]ICR Data'!$A:$E,5,FALSE)</f>
        <v>1.34E-2</v>
      </c>
      <c r="E419" s="179">
        <f>IF(VLOOKUP($B419,'[2]AA Comparison'!$C$1:$R$65536,3)="","",VLOOKUP($B419,'[2]AA Comparison'!$C$1:$R$65536,3,FALSE))</f>
        <v>0</v>
      </c>
      <c r="F419" s="179">
        <f>IF(VLOOKUP($B419,'[2]AA Comparison'!$C$1:$R$65536,10)="","",VLOOKUP($B419,'[2]AA Comparison'!$C$1:$R$65536,10,FALSE))</f>
        <v>0.1</v>
      </c>
      <c r="G419" s="179">
        <f>IF(VLOOKUP($B419,'[2]AA Comparison'!$C$1:$R$65536,4)="","",VLOOKUP($B419,'[2]AA Comparison'!$C$1:$R$65536,4,FALSE))</f>
        <v>0</v>
      </c>
      <c r="H419" s="179">
        <f>IF(VLOOKUP($B419,'[2]AA Comparison'!$C$1:$R$65536,11)="","",VLOOKUP($B419,'[2]AA Comparison'!$C$1:$R$65536,11,FALSE))</f>
        <v>0</v>
      </c>
      <c r="I419" s="179">
        <f>IF(VLOOKUP($B419,'[2]AA Comparison'!$C$1:$R$65536,5)="","",VLOOKUP($B419,'[2]AA Comparison'!$C$1:$R$65536,5,FALSE))</f>
        <v>0</v>
      </c>
      <c r="J419" s="179">
        <f>IF(VLOOKUP($B419,'[2]AA Comparison'!$C$1:$R$65536,12)="","",VLOOKUP($B419,'[2]AA Comparison'!$C$1:$R$65536,12,FALSE))</f>
        <v>0</v>
      </c>
      <c r="K419" s="49">
        <f>IF(VLOOKUP($B419,'[2]AA Comparison'!$C$1:$R$65536,6)="","",VLOOKUP($B419,'[2]AA Comparison'!$C$1:$R$65536,6,FALSE))</f>
        <v>0</v>
      </c>
      <c r="L419" s="49">
        <f>IF(VLOOKUP($B419,'[2]AA Comparison'!$C$1:$R$65536,13)="","",VLOOKUP($B419,'[2]AA Comparison'!$C$1:$R$65536,13,FALSE))</f>
        <v>0</v>
      </c>
      <c r="M419" s="49">
        <f>IF(VLOOKUP($B419,'[2]AA Comparison'!$C$1:$R$65536,7)="","",VLOOKUP($B419,'[2]AA Comparison'!$C$1:$R$65536,7,FALSE))</f>
        <v>0.9</v>
      </c>
      <c r="N419" s="49">
        <f>IF(VLOOKUP($B419,'[2]AA Comparison'!$C$1:$R$65536,14)="","",VLOOKUP($B419,'[2]AA Comparison'!$C$1:$R$65536,14,FALSE))</f>
        <v>1</v>
      </c>
      <c r="O419" s="49">
        <f>IF(VLOOKUP($B419,'[2]AA Comparison'!$C$1:$R$65536,8)="","",VLOOKUP($B419,'[2]AA Comparison'!$C$1:$R$65536,8,FALSE))</f>
        <v>0</v>
      </c>
      <c r="P419" s="49">
        <f>IF(VLOOKUP($B419,'[2]AA Comparison'!$C$1:$R$65536,15)="","",VLOOKUP($B419,'[2]AA Comparison'!$C$1:$R$65536,15,FALSE))</f>
        <v>0</v>
      </c>
      <c r="Q419" s="49">
        <f>IF(VLOOKUP($B419,'[2]AA Comparison'!$C$1:$R$65536,9)="","",VLOOKUP($B419,'[2]AA Comparison'!$C$1:$R$65536,9,FALSE))</f>
        <v>0</v>
      </c>
      <c r="R419" s="49">
        <f>IF(VLOOKUP($B419,'[2]AA Comparison'!$C$1:$R$65536,16)="","",VLOOKUP($B419,'[2]AA Comparison'!$C$1:$R$65536,16,FALSE))</f>
        <v>0</v>
      </c>
      <c r="S419" s="13">
        <f>VLOOKUP(B419,'[1]BuySell Data'!$A:$E,5,FALSE)</f>
        <v>2E-3</v>
      </c>
      <c r="T419" s="30" t="str">
        <f>VLOOKUP(B419,'[1]Investment Managers'!$A:$B,2,FALSE)</f>
        <v>Bell Asset Management Limited</v>
      </c>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c r="HY419" s="13"/>
      <c r="HZ419" s="13"/>
      <c r="IA419" s="13"/>
      <c r="IB419" s="13"/>
      <c r="IC419" s="13"/>
      <c r="ID419" s="13"/>
      <c r="IE419" s="13"/>
      <c r="IF419" s="13"/>
      <c r="IG419" s="13"/>
      <c r="IH419" s="13"/>
      <c r="II419" s="13"/>
      <c r="IJ419" s="13"/>
    </row>
    <row r="420" spans="1:244" s="37" customFormat="1" x14ac:dyDescent="0.25">
      <c r="A420" s="190" t="s">
        <v>891</v>
      </c>
      <c r="B420" s="186" t="s">
        <v>847</v>
      </c>
      <c r="C420" s="52" t="s">
        <v>874</v>
      </c>
      <c r="D420" s="50">
        <f>VLOOKUP(B420,'[1]ICR Data'!$A:$E,5,FALSE)</f>
        <v>6.5000000000000006E-3</v>
      </c>
      <c r="E420" s="179">
        <f>IF(VLOOKUP($B420,'[2]AA Comparison'!$C$1:$R$65536,3)="","",VLOOKUP($B420,'[2]AA Comparison'!$C$1:$R$65536,3,FALSE))</f>
        <v>0</v>
      </c>
      <c r="F420" s="179">
        <f>IF(VLOOKUP($B420,'[2]AA Comparison'!$C$1:$R$65536,10)="","",VLOOKUP($B420,'[2]AA Comparison'!$C$1:$R$65536,10,FALSE))</f>
        <v>0</v>
      </c>
      <c r="G420" s="179">
        <f>IF(VLOOKUP($B420,'[2]AA Comparison'!$C$1:$R$65536,4)="","",VLOOKUP($B420,'[2]AA Comparison'!$C$1:$R$65536,4,FALSE))</f>
        <v>0</v>
      </c>
      <c r="H420" s="179">
        <f>IF(VLOOKUP($B420,'[2]AA Comparison'!$C$1:$R$65536,11)="","",VLOOKUP($B420,'[2]AA Comparison'!$C$1:$R$65536,11,FALSE))</f>
        <v>0</v>
      </c>
      <c r="I420" s="179">
        <f>IF(VLOOKUP($B420,'[2]AA Comparison'!$C$1:$R$65536,5)="","",VLOOKUP($B420,'[2]AA Comparison'!$C$1:$R$65536,5,FALSE))</f>
        <v>0</v>
      </c>
      <c r="J420" s="179">
        <f>IF(VLOOKUP($B420,'[2]AA Comparison'!$C$1:$R$65536,12)="","",VLOOKUP($B420,'[2]AA Comparison'!$C$1:$R$65536,12,FALSE))</f>
        <v>0</v>
      </c>
      <c r="K420" s="49">
        <f>IF(VLOOKUP($B420,'[2]AA Comparison'!$C$1:$R$65536,6)="","",VLOOKUP($B420,'[2]AA Comparison'!$C$1:$R$65536,6,FALSE))</f>
        <v>0</v>
      </c>
      <c r="L420" s="49">
        <f>IF(VLOOKUP($B420,'[2]AA Comparison'!$C$1:$R$65536,13)="","",VLOOKUP($B420,'[2]AA Comparison'!$C$1:$R$65536,13,FALSE))</f>
        <v>0.05</v>
      </c>
      <c r="M420" s="49">
        <f>IF(VLOOKUP($B420,'[2]AA Comparison'!$C$1:$R$65536,7)="","",VLOOKUP($B420,'[2]AA Comparison'!$C$1:$R$65536,7,FALSE))</f>
        <v>0.95</v>
      </c>
      <c r="N420" s="49">
        <f>IF(VLOOKUP($B420,'[2]AA Comparison'!$C$1:$R$65536,14)="","",VLOOKUP($B420,'[2]AA Comparison'!$C$1:$R$65536,14,FALSE))</f>
        <v>1</v>
      </c>
      <c r="O420" s="49">
        <f>IF(VLOOKUP($B420,'[2]AA Comparison'!$C$1:$R$65536,8)="","",VLOOKUP($B420,'[2]AA Comparison'!$C$1:$R$65536,8,FALSE))</f>
        <v>0</v>
      </c>
      <c r="P420" s="49">
        <f>IF(VLOOKUP($B420,'[2]AA Comparison'!$C$1:$R$65536,15)="","",VLOOKUP($B420,'[2]AA Comparison'!$C$1:$R$65536,15,FALSE))</f>
        <v>0</v>
      </c>
      <c r="Q420" s="49">
        <f>IF(VLOOKUP($B420,'[2]AA Comparison'!$C$1:$R$65536,9)="","",VLOOKUP($B420,'[2]AA Comparison'!$C$1:$R$65536,9,FALSE))</f>
        <v>0</v>
      </c>
      <c r="R420" s="49">
        <f>IF(VLOOKUP($B420,'[2]AA Comparison'!$C$1:$R$65536,16)="","",VLOOKUP($B420,'[2]AA Comparison'!$C$1:$R$65536,16,FALSE))</f>
        <v>0</v>
      </c>
      <c r="S420" s="13">
        <f>VLOOKUP(B420,'[1]BuySell Data'!$A:$E,5,FALSE)</f>
        <v>2.3999999999999998E-3</v>
      </c>
      <c r="T420" s="30" t="str">
        <f>VLOOKUP(B420,'[1]Investment Managers'!$A:$B,2,FALSE)</f>
        <v>DFA Australia Limited</v>
      </c>
      <c r="U420" s="39"/>
    </row>
    <row r="421" spans="1:244" s="37" customFormat="1" x14ac:dyDescent="0.25">
      <c r="A421" s="63" t="s">
        <v>1401</v>
      </c>
      <c r="B421" s="39" t="s">
        <v>1383</v>
      </c>
      <c r="C421" s="52" t="s">
        <v>874</v>
      </c>
      <c r="D421" s="50">
        <f>VLOOKUP(B421,'[1]ICR Data'!$A:$E,5,FALSE)</f>
        <v>1.1200000000000002E-2</v>
      </c>
      <c r="E421" s="179">
        <f>IF(VLOOKUP($B421,'[2]AA Comparison'!$C$1:$R$65536,3)="","",VLOOKUP($B421,'[2]AA Comparison'!$C$1:$R$65536,3,FALSE))</f>
        <v>0</v>
      </c>
      <c r="F421" s="179">
        <f>IF(VLOOKUP($B421,'[2]AA Comparison'!$C$1:$R$65536,10)="","",VLOOKUP($B421,'[2]AA Comparison'!$C$1:$R$65536,10,FALSE))</f>
        <v>0.05</v>
      </c>
      <c r="G421" s="179">
        <f>IF(VLOOKUP($B421,'[2]AA Comparison'!$C$1:$R$65536,4)="","",VLOOKUP($B421,'[2]AA Comparison'!$C$1:$R$65536,4,FALSE))</f>
        <v>0</v>
      </c>
      <c r="H421" s="179">
        <f>IF(VLOOKUP($B421,'[2]AA Comparison'!$C$1:$R$65536,11)="","",VLOOKUP($B421,'[2]AA Comparison'!$C$1:$R$65536,11,FALSE))</f>
        <v>0</v>
      </c>
      <c r="I421" s="179">
        <f>IF(VLOOKUP($B421,'[2]AA Comparison'!$C$1:$R$65536,5)="","",VLOOKUP($B421,'[2]AA Comparison'!$C$1:$R$65536,5,FALSE))</f>
        <v>0</v>
      </c>
      <c r="J421" s="179">
        <f>IF(VLOOKUP($B421,'[2]AA Comparison'!$C$1:$R$65536,12)="","",VLOOKUP($B421,'[2]AA Comparison'!$C$1:$R$65536,12,FALSE))</f>
        <v>0</v>
      </c>
      <c r="K421" s="49">
        <f>IF(VLOOKUP($B421,'[2]AA Comparison'!$C$1:$R$65536,6)="","",VLOOKUP($B421,'[2]AA Comparison'!$C$1:$R$65536,6,FALSE))</f>
        <v>0</v>
      </c>
      <c r="L421" s="49">
        <f>IF(VLOOKUP($B421,'[2]AA Comparison'!$C$1:$R$65536,13)="","",VLOOKUP($B421,'[2]AA Comparison'!$C$1:$R$65536,13,FALSE))</f>
        <v>0</v>
      </c>
      <c r="M421" s="49">
        <f>IF(VLOOKUP($B421,'[2]AA Comparison'!$C$1:$R$65536,7)="","",VLOOKUP($B421,'[2]AA Comparison'!$C$1:$R$65536,7,FALSE))</f>
        <v>0.95</v>
      </c>
      <c r="N421" s="49">
        <f>IF(VLOOKUP($B421,'[2]AA Comparison'!$C$1:$R$65536,14)="","",VLOOKUP($B421,'[2]AA Comparison'!$C$1:$R$65536,14,FALSE))</f>
        <v>1</v>
      </c>
      <c r="O421" s="49">
        <f>IF(VLOOKUP($B421,'[2]AA Comparison'!$C$1:$R$65536,8)="","",VLOOKUP($B421,'[2]AA Comparison'!$C$1:$R$65536,8,FALSE))</f>
        <v>0</v>
      </c>
      <c r="P421" s="49">
        <f>IF(VLOOKUP($B421,'[2]AA Comparison'!$C$1:$R$65536,15)="","",VLOOKUP($B421,'[2]AA Comparison'!$C$1:$R$65536,15,FALSE))</f>
        <v>0</v>
      </c>
      <c r="Q421" s="49">
        <f>IF(VLOOKUP($B421,'[2]AA Comparison'!$C$1:$R$65536,9)="","",VLOOKUP($B421,'[2]AA Comparison'!$C$1:$R$65536,9,FALSE))</f>
        <v>0</v>
      </c>
      <c r="R421" s="49">
        <f>IF(VLOOKUP($B421,'[2]AA Comparison'!$C$1:$R$65536,16)="","",VLOOKUP($B421,'[2]AA Comparison'!$C$1:$R$65536,16,FALSE))</f>
        <v>0</v>
      </c>
      <c r="S421" s="13">
        <f>VLOOKUP(B421,'[1]BuySell Data'!$A:$E,5,FALSE)</f>
        <v>5.0000000000000001E-3</v>
      </c>
      <c r="T421" s="30" t="str">
        <f>VLOOKUP(B421,'[1]Investment Managers'!$A:$B,2,FALSE)</f>
        <v>Lazard Asset Management LLC</v>
      </c>
      <c r="U421" s="39"/>
    </row>
    <row r="422" spans="1:244" s="3" customFormat="1" ht="13" x14ac:dyDescent="0.3">
      <c r="A422" s="180" t="s">
        <v>331</v>
      </c>
      <c r="B422" s="50" t="s">
        <v>332</v>
      </c>
      <c r="C422" s="52" t="s">
        <v>874</v>
      </c>
      <c r="D422" s="50" t="e">
        <f>VLOOKUP(B422,'[1]ICR Data'!$A:$E,5,FALSE)</f>
        <v>#N/A</v>
      </c>
      <c r="E422" s="179">
        <f>IF(VLOOKUP($B422,'[2]AA Comparison'!$C$1:$R$65536,3)="","",VLOOKUP($B422,'[2]AA Comparison'!$C$1:$R$65536,3,FALSE))</f>
        <v>0</v>
      </c>
      <c r="F422" s="179">
        <f>IF(VLOOKUP($B422,'[2]AA Comparison'!$C$1:$R$65536,10)="","",VLOOKUP($B422,'[2]AA Comparison'!$C$1:$R$65536,10,FALSE))</f>
        <v>0.2</v>
      </c>
      <c r="G422" s="179">
        <f>IF(VLOOKUP($B422,'[2]AA Comparison'!$C$1:$R$65536,4)="","",VLOOKUP($B422,'[2]AA Comparison'!$C$1:$R$65536,4,FALSE))</f>
        <v>0</v>
      </c>
      <c r="H422" s="179">
        <f>IF(VLOOKUP($B422,'[2]AA Comparison'!$C$1:$R$65536,11)="","",VLOOKUP($B422,'[2]AA Comparison'!$C$1:$R$65536,11,FALSE))</f>
        <v>0</v>
      </c>
      <c r="I422" s="179">
        <f>IF(VLOOKUP($B422,'[2]AA Comparison'!$C$1:$R$65536,5)="","",VLOOKUP($B422,'[2]AA Comparison'!$C$1:$R$65536,5,FALSE))</f>
        <v>0</v>
      </c>
      <c r="J422" s="179">
        <f>IF(VLOOKUP($B422,'[2]AA Comparison'!$C$1:$R$65536,12)="","",VLOOKUP($B422,'[2]AA Comparison'!$C$1:$R$65536,12,FALSE))</f>
        <v>0</v>
      </c>
      <c r="K422" s="49">
        <f>IF(VLOOKUP($B422,'[2]AA Comparison'!$C$1:$R$65536,6)="","",VLOOKUP($B422,'[2]AA Comparison'!$C$1:$R$65536,6,FALSE))</f>
        <v>0</v>
      </c>
      <c r="L422" s="49">
        <f>IF(VLOOKUP($B422,'[2]AA Comparison'!$C$1:$R$65536,13)="","",VLOOKUP($B422,'[2]AA Comparison'!$C$1:$R$65536,13,FALSE))</f>
        <v>0</v>
      </c>
      <c r="M422" s="49">
        <f>IF(VLOOKUP($B422,'[2]AA Comparison'!$C$1:$R$65536,7)="","",VLOOKUP($B422,'[2]AA Comparison'!$C$1:$R$65536,7,FALSE))</f>
        <v>0.8</v>
      </c>
      <c r="N422" s="49">
        <f>IF(VLOOKUP($B422,'[2]AA Comparison'!$C$1:$R$65536,14)="","",VLOOKUP($B422,'[2]AA Comparison'!$C$1:$R$65536,14,FALSE))</f>
        <v>1</v>
      </c>
      <c r="O422" s="49">
        <f>IF(VLOOKUP($B422,'[2]AA Comparison'!$C$1:$R$65536,8)="","",VLOOKUP($B422,'[2]AA Comparison'!$C$1:$R$65536,8,FALSE))</f>
        <v>0</v>
      </c>
      <c r="P422" s="49">
        <f>IF(VLOOKUP($B422,'[2]AA Comparison'!$C$1:$R$65536,15)="","",VLOOKUP($B422,'[2]AA Comparison'!$C$1:$R$65536,15,FALSE))</f>
        <v>0</v>
      </c>
      <c r="Q422" s="49">
        <f>IF(VLOOKUP($B422,'[2]AA Comparison'!$C$1:$R$65536,9)="","",VLOOKUP($B422,'[2]AA Comparison'!$C$1:$R$65536,9,FALSE))</f>
        <v>0</v>
      </c>
      <c r="R422" s="49">
        <f>IF(VLOOKUP($B422,'[2]AA Comparison'!$C$1:$R$65536,16)="","",VLOOKUP($B422,'[2]AA Comparison'!$C$1:$R$65536,16,FALSE))</f>
        <v>0</v>
      </c>
      <c r="S422" s="13" t="e">
        <f>VLOOKUP(B422,'[1]BuySell Data'!$A:$E,5,FALSE)</f>
        <v>#N/A</v>
      </c>
      <c r="T422" s="30" t="e">
        <f>VLOOKUP(B422,'[1]Investment Managers'!$A:$B,2,FALSE)</f>
        <v>#N/A</v>
      </c>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c r="HY422" s="13"/>
      <c r="HZ422" s="13"/>
      <c r="IA422" s="13"/>
      <c r="IB422" s="13"/>
      <c r="IC422" s="13"/>
      <c r="ID422" s="13"/>
      <c r="IE422" s="13"/>
      <c r="IF422" s="13"/>
      <c r="IG422" s="13"/>
      <c r="IH422" s="13"/>
      <c r="II422" s="13"/>
      <c r="IJ422" s="13"/>
    </row>
    <row r="423" spans="1:244" s="37" customFormat="1" x14ac:dyDescent="0.25">
      <c r="A423" s="118" t="s">
        <v>1162</v>
      </c>
      <c r="B423" s="39" t="s">
        <v>288</v>
      </c>
      <c r="C423" s="52" t="s">
        <v>874</v>
      </c>
      <c r="D423" s="50">
        <f>VLOOKUP(B423,'[1]ICR Data'!$A:$E,5,FALSE)</f>
        <v>0.01</v>
      </c>
      <c r="E423" s="179">
        <f>IF(VLOOKUP($B423,'[2]AA Comparison'!$C$1:$R$65536,3)="","",VLOOKUP($B423,'[2]AA Comparison'!$C$1:$R$65536,3,FALSE))</f>
        <v>0</v>
      </c>
      <c r="F423" s="179">
        <f>IF(VLOOKUP($B423,'[2]AA Comparison'!$C$1:$R$65536,10)="","",VLOOKUP($B423,'[2]AA Comparison'!$C$1:$R$65536,10,FALSE))</f>
        <v>0.1</v>
      </c>
      <c r="G423" s="179">
        <f>IF(VLOOKUP($B423,'[2]AA Comparison'!$C$1:$R$65536,4)="","",VLOOKUP($B423,'[2]AA Comparison'!$C$1:$R$65536,4,FALSE))</f>
        <v>0</v>
      </c>
      <c r="H423" s="179">
        <f>IF(VLOOKUP($B423,'[2]AA Comparison'!$C$1:$R$65536,11)="","",VLOOKUP($B423,'[2]AA Comparison'!$C$1:$R$65536,11,FALSE))</f>
        <v>0</v>
      </c>
      <c r="I423" s="179">
        <f>IF(VLOOKUP($B423,'[2]AA Comparison'!$C$1:$R$65536,5)="","",VLOOKUP($B423,'[2]AA Comparison'!$C$1:$R$65536,5,FALSE))</f>
        <v>0</v>
      </c>
      <c r="J423" s="179">
        <f>IF(VLOOKUP($B423,'[2]AA Comparison'!$C$1:$R$65536,12)="","",VLOOKUP($B423,'[2]AA Comparison'!$C$1:$R$65536,12,FALSE))</f>
        <v>0</v>
      </c>
      <c r="K423" s="49">
        <f>IF(VLOOKUP($B423,'[2]AA Comparison'!$C$1:$R$65536,6)="","",VLOOKUP($B423,'[2]AA Comparison'!$C$1:$R$65536,6,FALSE))</f>
        <v>0</v>
      </c>
      <c r="L423" s="49">
        <f>IF(VLOOKUP($B423,'[2]AA Comparison'!$C$1:$R$65536,13)="","",VLOOKUP($B423,'[2]AA Comparison'!$C$1:$R$65536,13,FALSE))</f>
        <v>0</v>
      </c>
      <c r="M423" s="49">
        <f>IF(VLOOKUP($B423,'[2]AA Comparison'!$C$1:$R$65536,7)="","",VLOOKUP($B423,'[2]AA Comparison'!$C$1:$R$65536,7,FALSE))</f>
        <v>0.9</v>
      </c>
      <c r="N423" s="49">
        <f>IF(VLOOKUP($B423,'[2]AA Comparison'!$C$1:$R$65536,14)="","",VLOOKUP($B423,'[2]AA Comparison'!$C$1:$R$65536,14,FALSE))</f>
        <v>1</v>
      </c>
      <c r="O423" s="49">
        <f>IF(VLOOKUP($B423,'[2]AA Comparison'!$C$1:$R$65536,8)="","",VLOOKUP($B423,'[2]AA Comparison'!$C$1:$R$65536,8,FALSE))</f>
        <v>0</v>
      </c>
      <c r="P423" s="49">
        <f>IF(VLOOKUP($B423,'[2]AA Comparison'!$C$1:$R$65536,15)="","",VLOOKUP($B423,'[2]AA Comparison'!$C$1:$R$65536,15,FALSE))</f>
        <v>0</v>
      </c>
      <c r="Q423" s="49">
        <f>IF(VLOOKUP($B423,'[2]AA Comparison'!$C$1:$R$65536,9)="","",VLOOKUP($B423,'[2]AA Comparison'!$C$1:$R$65536,9,FALSE))</f>
        <v>0</v>
      </c>
      <c r="R423" s="49">
        <f>IF(VLOOKUP($B423,'[2]AA Comparison'!$C$1:$R$65536,16)="","",VLOOKUP($B423,'[2]AA Comparison'!$C$1:$R$65536,16,FALSE))</f>
        <v>0</v>
      </c>
      <c r="S423" s="13">
        <f>VLOOKUP(B423,'[1]BuySell Data'!$A:$E,5,FALSE)</f>
        <v>2.2000000000000001E-3</v>
      </c>
      <c r="T423" s="30" t="str">
        <f>VLOOKUP(B423,'[1]Investment Managers'!$A:$B,2,FALSE)</f>
        <v>Optimix Investment Management Limited</v>
      </c>
      <c r="U423" s="39"/>
    </row>
    <row r="424" spans="1:244" s="37" customFormat="1" x14ac:dyDescent="0.25">
      <c r="A424" s="118" t="s">
        <v>1048</v>
      </c>
      <c r="B424" s="39" t="s">
        <v>1037</v>
      </c>
      <c r="C424" s="52" t="s">
        <v>874</v>
      </c>
      <c r="D424" s="50">
        <f>VLOOKUP(B424,'[1]ICR Data'!$A:$E,5,FALSE)</f>
        <v>1.3300000000000001E-2</v>
      </c>
      <c r="E424" s="179">
        <f>IF(VLOOKUP($B424,'[2]AA Comparison'!$C$1:$R$65536,3)="","",VLOOKUP($B424,'[2]AA Comparison'!$C$1:$R$65536,3,FALSE))</f>
        <v>0</v>
      </c>
      <c r="F424" s="179">
        <f>IF(VLOOKUP($B424,'[2]AA Comparison'!$C$1:$R$65536,10)="","",VLOOKUP($B424,'[2]AA Comparison'!$C$1:$R$65536,10,FALSE))</f>
        <v>0.1</v>
      </c>
      <c r="G424" s="179">
        <f>IF(VLOOKUP($B424,'[2]AA Comparison'!$C$1:$R$65536,4)="","",VLOOKUP($B424,'[2]AA Comparison'!$C$1:$R$65536,4,FALSE))</f>
        <v>0</v>
      </c>
      <c r="H424" s="179">
        <f>IF(VLOOKUP($B424,'[2]AA Comparison'!$C$1:$R$65536,11)="","",VLOOKUP($B424,'[2]AA Comparison'!$C$1:$R$65536,11,FALSE))</f>
        <v>0</v>
      </c>
      <c r="I424" s="179">
        <f>IF(VLOOKUP($B424,'[2]AA Comparison'!$C$1:$R$65536,5)="","",VLOOKUP($B424,'[2]AA Comparison'!$C$1:$R$65536,5,FALSE))</f>
        <v>0</v>
      </c>
      <c r="J424" s="179">
        <f>IF(VLOOKUP($B424,'[2]AA Comparison'!$C$1:$R$65536,12)="","",VLOOKUP($B424,'[2]AA Comparison'!$C$1:$R$65536,12,FALSE))</f>
        <v>0</v>
      </c>
      <c r="K424" s="49">
        <f>IF(VLOOKUP($B424,'[2]AA Comparison'!$C$1:$R$65536,6)="","",VLOOKUP($B424,'[2]AA Comparison'!$C$1:$R$65536,6,FALSE))</f>
        <v>0</v>
      </c>
      <c r="L424" s="49">
        <f>IF(VLOOKUP($B424,'[2]AA Comparison'!$C$1:$R$65536,13)="","",VLOOKUP($B424,'[2]AA Comparison'!$C$1:$R$65536,13,FALSE))</f>
        <v>0</v>
      </c>
      <c r="M424" s="49">
        <f>IF(VLOOKUP($B424,'[2]AA Comparison'!$C$1:$R$65536,7)="","",VLOOKUP($B424,'[2]AA Comparison'!$C$1:$R$65536,7,FALSE))</f>
        <v>0.9</v>
      </c>
      <c r="N424" s="49">
        <f>IF(VLOOKUP($B424,'[2]AA Comparison'!$C$1:$R$65536,14)="","",VLOOKUP($B424,'[2]AA Comparison'!$C$1:$R$65536,14,FALSE))</f>
        <v>1</v>
      </c>
      <c r="O424" s="49">
        <f>IF(VLOOKUP($B424,'[2]AA Comparison'!$C$1:$R$65536,8)="","",VLOOKUP($B424,'[2]AA Comparison'!$C$1:$R$65536,8,FALSE))</f>
        <v>0</v>
      </c>
      <c r="P424" s="49">
        <f>IF(VLOOKUP($B424,'[2]AA Comparison'!$C$1:$R$65536,15)="","",VLOOKUP($B424,'[2]AA Comparison'!$C$1:$R$65536,15,FALSE))</f>
        <v>0</v>
      </c>
      <c r="Q424" s="49">
        <f>IF(VLOOKUP($B424,'[2]AA Comparison'!$C$1:$R$65536,9)="","",VLOOKUP($B424,'[2]AA Comparison'!$C$1:$R$65536,9,FALSE))</f>
        <v>0</v>
      </c>
      <c r="R424" s="49">
        <f>IF(VLOOKUP($B424,'[2]AA Comparison'!$C$1:$R$65536,16)="","",VLOOKUP($B424,'[2]AA Comparison'!$C$1:$R$65536,16,FALSE))</f>
        <v>0</v>
      </c>
      <c r="S424" s="13">
        <f>VLOOKUP(B424,'[1]BuySell Data'!$A:$E,5,FALSE)</f>
        <v>6.0000000000000001E-3</v>
      </c>
      <c r="T424" s="30" t="str">
        <f>VLOOKUP(B424,'[1]Investment Managers'!$A:$B,2,FALSE)</f>
        <v>Paradice Investment Management LLC</v>
      </c>
      <c r="U424" s="39"/>
    </row>
    <row r="425" spans="1:244" s="37" customFormat="1" x14ac:dyDescent="0.25">
      <c r="A425" s="14" t="s">
        <v>410</v>
      </c>
      <c r="B425" s="19" t="s">
        <v>411</v>
      </c>
      <c r="C425" s="52" t="s">
        <v>874</v>
      </c>
      <c r="D425" s="50">
        <f>VLOOKUP(B425,'[1]ICR Data'!$A:$E,5,FALSE)</f>
        <v>3.9000000000000003E-3</v>
      </c>
      <c r="E425" s="179">
        <f>IF(VLOOKUP($B425,'[2]AA Comparison'!$C$1:$R$65536,3)="","",VLOOKUP($B425,'[2]AA Comparison'!$C$1:$R$65536,3,FALSE))</f>
        <v>0</v>
      </c>
      <c r="F425" s="179">
        <f>IF(VLOOKUP($B425,'[2]AA Comparison'!$C$1:$R$65536,10)="","",VLOOKUP($B425,'[2]AA Comparison'!$C$1:$R$65536,10,FALSE))</f>
        <v>0</v>
      </c>
      <c r="G425" s="179">
        <f>IF(VLOOKUP($B425,'[2]AA Comparison'!$C$1:$R$65536,4)="","",VLOOKUP($B425,'[2]AA Comparison'!$C$1:$R$65536,4,FALSE))</f>
        <v>0</v>
      </c>
      <c r="H425" s="179">
        <f>IF(VLOOKUP($B425,'[2]AA Comparison'!$C$1:$R$65536,11)="","",VLOOKUP($B425,'[2]AA Comparison'!$C$1:$R$65536,11,FALSE))</f>
        <v>0</v>
      </c>
      <c r="I425" s="179">
        <f>IF(VLOOKUP($B425,'[2]AA Comparison'!$C$1:$R$65536,5)="","",VLOOKUP($B425,'[2]AA Comparison'!$C$1:$R$65536,5,FALSE))</f>
        <v>0</v>
      </c>
      <c r="J425" s="179">
        <f>IF(VLOOKUP($B425,'[2]AA Comparison'!$C$1:$R$65536,12)="","",VLOOKUP($B425,'[2]AA Comparison'!$C$1:$R$65536,12,FALSE))</f>
        <v>0</v>
      </c>
      <c r="K425" s="49">
        <f>IF(VLOOKUP($B425,'[2]AA Comparison'!$C$1:$R$65536,6)="","",VLOOKUP($B425,'[2]AA Comparison'!$C$1:$R$65536,6,FALSE))</f>
        <v>0</v>
      </c>
      <c r="L425" s="49">
        <f>IF(VLOOKUP($B425,'[2]AA Comparison'!$C$1:$R$65536,13)="","",VLOOKUP($B425,'[2]AA Comparison'!$C$1:$R$65536,13,FALSE))</f>
        <v>0</v>
      </c>
      <c r="M425" s="49">
        <f>IF(VLOOKUP($B425,'[2]AA Comparison'!$C$1:$R$65536,7)="","",VLOOKUP($B425,'[2]AA Comparison'!$C$1:$R$65536,7,FALSE))</f>
        <v>1</v>
      </c>
      <c r="N425" s="49">
        <f>IF(VLOOKUP($B425,'[2]AA Comparison'!$C$1:$R$65536,14)="","",VLOOKUP($B425,'[2]AA Comparison'!$C$1:$R$65536,14,FALSE))</f>
        <v>1</v>
      </c>
      <c r="O425" s="49">
        <f>IF(VLOOKUP($B425,'[2]AA Comparison'!$C$1:$R$65536,8)="","",VLOOKUP($B425,'[2]AA Comparison'!$C$1:$R$65536,8,FALSE))</f>
        <v>0</v>
      </c>
      <c r="P425" s="49">
        <f>IF(VLOOKUP($B425,'[2]AA Comparison'!$C$1:$R$65536,15)="","",VLOOKUP($B425,'[2]AA Comparison'!$C$1:$R$65536,15,FALSE))</f>
        <v>0</v>
      </c>
      <c r="Q425" s="49">
        <f>IF(VLOOKUP($B425,'[2]AA Comparison'!$C$1:$R$65536,9)="","",VLOOKUP($B425,'[2]AA Comparison'!$C$1:$R$65536,9,FALSE))</f>
        <v>0</v>
      </c>
      <c r="R425" s="49">
        <f>IF(VLOOKUP($B425,'[2]AA Comparison'!$C$1:$R$65536,16)="","",VLOOKUP($B425,'[2]AA Comparison'!$C$1:$R$65536,16,FALSE))</f>
        <v>0</v>
      </c>
      <c r="S425" s="13">
        <f>VLOOKUP(B425,'[1]BuySell Data'!$A:$E,5,FALSE)</f>
        <v>2.3999999999999998E-3</v>
      </c>
      <c r="T425" s="30" t="str">
        <f>VLOOKUP(B425,'[1]Investment Managers'!$A:$B,2,FALSE)</f>
        <v>Vanguard Investments Australia Ltd</v>
      </c>
      <c r="U425" s="39"/>
    </row>
    <row r="426" spans="1:244" x14ac:dyDescent="0.25">
      <c r="A426" s="14" t="s">
        <v>408</v>
      </c>
      <c r="B426" s="19" t="s">
        <v>409</v>
      </c>
      <c r="C426" s="52" t="s">
        <v>874</v>
      </c>
      <c r="D426" s="50">
        <f>VLOOKUP(B426,'[1]ICR Data'!$A:$E,5,FALSE)</f>
        <v>4.1999999999999997E-3</v>
      </c>
      <c r="E426" s="179">
        <f>IF(VLOOKUP($B426,'[2]AA Comparison'!$C$1:$R$65536,3)="","",VLOOKUP($B426,'[2]AA Comparison'!$C$1:$R$65536,3,FALSE))</f>
        <v>0</v>
      </c>
      <c r="F426" s="179">
        <f>IF(VLOOKUP($B426,'[2]AA Comparison'!$C$1:$R$65536,10)="","",VLOOKUP($B426,'[2]AA Comparison'!$C$1:$R$65536,10,FALSE))</f>
        <v>0</v>
      </c>
      <c r="G426" s="179">
        <f>IF(VLOOKUP($B426,'[2]AA Comparison'!$C$1:$R$65536,4)="","",VLOOKUP($B426,'[2]AA Comparison'!$C$1:$R$65536,4,FALSE))</f>
        <v>0</v>
      </c>
      <c r="H426" s="179">
        <f>IF(VLOOKUP($B426,'[2]AA Comparison'!$C$1:$R$65536,11)="","",VLOOKUP($B426,'[2]AA Comparison'!$C$1:$R$65536,11,FALSE))</f>
        <v>0</v>
      </c>
      <c r="I426" s="179">
        <f>IF(VLOOKUP($B426,'[2]AA Comparison'!$C$1:$R$65536,5)="","",VLOOKUP($B426,'[2]AA Comparison'!$C$1:$R$65536,5,FALSE))</f>
        <v>0</v>
      </c>
      <c r="J426" s="179">
        <f>IF(VLOOKUP($B426,'[2]AA Comparison'!$C$1:$R$65536,12)="","",VLOOKUP($B426,'[2]AA Comparison'!$C$1:$R$65536,12,FALSE))</f>
        <v>0</v>
      </c>
      <c r="K426" s="49">
        <f>IF(VLOOKUP($B426,'[2]AA Comparison'!$C$1:$R$65536,6)="","",VLOOKUP($B426,'[2]AA Comparison'!$C$1:$R$65536,6,FALSE))</f>
        <v>0</v>
      </c>
      <c r="L426" s="49">
        <f>IF(VLOOKUP($B426,'[2]AA Comparison'!$C$1:$R$65536,13)="","",VLOOKUP($B426,'[2]AA Comparison'!$C$1:$R$65536,13,FALSE))</f>
        <v>0</v>
      </c>
      <c r="M426" s="49">
        <f>IF(VLOOKUP($B426,'[2]AA Comparison'!$C$1:$R$65536,7)="","",VLOOKUP($B426,'[2]AA Comparison'!$C$1:$R$65536,7,FALSE))</f>
        <v>1</v>
      </c>
      <c r="N426" s="49">
        <f>IF(VLOOKUP($B426,'[2]AA Comparison'!$C$1:$R$65536,14)="","",VLOOKUP($B426,'[2]AA Comparison'!$C$1:$R$65536,14,FALSE))</f>
        <v>1</v>
      </c>
      <c r="O426" s="49">
        <f>IF(VLOOKUP($B426,'[2]AA Comparison'!$C$1:$R$65536,8)="","",VLOOKUP($B426,'[2]AA Comparison'!$C$1:$R$65536,8,FALSE))</f>
        <v>0</v>
      </c>
      <c r="P426" s="49">
        <f>IF(VLOOKUP($B426,'[2]AA Comparison'!$C$1:$R$65536,15)="","",VLOOKUP($B426,'[2]AA Comparison'!$C$1:$R$65536,15,FALSE))</f>
        <v>0</v>
      </c>
      <c r="Q426" s="49">
        <f>IF(VLOOKUP($B426,'[2]AA Comparison'!$C$1:$R$65536,9)="","",VLOOKUP($B426,'[2]AA Comparison'!$C$1:$R$65536,9,FALSE))</f>
        <v>0</v>
      </c>
      <c r="R426" s="49">
        <f>IF(VLOOKUP($B426,'[2]AA Comparison'!$C$1:$R$65536,16)="","",VLOOKUP($B426,'[2]AA Comparison'!$C$1:$R$65536,16,FALSE))</f>
        <v>0</v>
      </c>
      <c r="S426" s="13">
        <f>VLOOKUP(B426,'[1]BuySell Data'!$A:$E,5,FALSE)</f>
        <v>3.0000000000000001E-3</v>
      </c>
      <c r="T426" s="30" t="str">
        <f>VLOOKUP(B426,'[1]Investment Managers'!$A:$B,2,FALSE)</f>
        <v>Vanguard Investments Australia Ltd</v>
      </c>
      <c r="U426" s="39"/>
    </row>
    <row r="427" spans="1:244" x14ac:dyDescent="0.25">
      <c r="A427" s="38" t="s">
        <v>1287</v>
      </c>
      <c r="B427" s="19" t="s">
        <v>1286</v>
      </c>
      <c r="C427" s="52" t="s">
        <v>874</v>
      </c>
      <c r="D427" s="50">
        <f>VLOOKUP(B427,'[1]ICR Data'!$A:$E,5,FALSE)</f>
        <v>1.2500000000000001E-2</v>
      </c>
      <c r="E427" s="179">
        <f>IF(VLOOKUP($B427,'[2]AA Comparison'!$C$1:$R$65536,3)="","",VLOOKUP($B427,'[2]AA Comparison'!$C$1:$R$65536,3,FALSE))</f>
        <v>0</v>
      </c>
      <c r="F427" s="179">
        <f>IF(VLOOKUP($B427,'[2]AA Comparison'!$C$1:$R$65536,10)="","",VLOOKUP($B427,'[2]AA Comparison'!$C$1:$R$65536,10,FALSE))</f>
        <v>0.2</v>
      </c>
      <c r="G427" s="179">
        <f>IF(VLOOKUP($B427,'[2]AA Comparison'!$C$1:$R$65536,4)="","",VLOOKUP($B427,'[2]AA Comparison'!$C$1:$R$65536,4,FALSE))</f>
        <v>0</v>
      </c>
      <c r="H427" s="179">
        <f>IF(VLOOKUP($B427,'[2]AA Comparison'!$C$1:$R$65536,11)="","",VLOOKUP($B427,'[2]AA Comparison'!$C$1:$R$65536,11,FALSE))</f>
        <v>0</v>
      </c>
      <c r="I427" s="179">
        <f>IF(VLOOKUP($B427,'[2]AA Comparison'!$C$1:$R$65536,5)="","",VLOOKUP($B427,'[2]AA Comparison'!$C$1:$R$65536,5,FALSE))</f>
        <v>0</v>
      </c>
      <c r="J427" s="179">
        <f>IF(VLOOKUP($B427,'[2]AA Comparison'!$C$1:$R$65536,12)="","",VLOOKUP($B427,'[2]AA Comparison'!$C$1:$R$65536,12,FALSE))</f>
        <v>0</v>
      </c>
      <c r="K427" s="49">
        <f>IF(VLOOKUP($B427,'[2]AA Comparison'!$C$1:$R$65536,6)="","",VLOOKUP($B427,'[2]AA Comparison'!$C$1:$R$65536,6,FALSE))</f>
        <v>0</v>
      </c>
      <c r="L427" s="49">
        <f>IF(VLOOKUP($B427,'[2]AA Comparison'!$C$1:$R$65536,13)="","",VLOOKUP($B427,'[2]AA Comparison'!$C$1:$R$65536,13,FALSE))</f>
        <v>0</v>
      </c>
      <c r="M427" s="49">
        <f>IF(VLOOKUP($B427,'[2]AA Comparison'!$C$1:$R$65536,7)="","",VLOOKUP($B427,'[2]AA Comparison'!$C$1:$R$65536,7,FALSE))</f>
        <v>0.8</v>
      </c>
      <c r="N427" s="49">
        <f>IF(VLOOKUP($B427,'[2]AA Comparison'!$C$1:$R$65536,14)="","",VLOOKUP($B427,'[2]AA Comparison'!$C$1:$R$65536,14,FALSE))</f>
        <v>1</v>
      </c>
      <c r="O427" s="49">
        <f>IF(VLOOKUP($B427,'[2]AA Comparison'!$C$1:$R$65536,8)="","",VLOOKUP($B427,'[2]AA Comparison'!$C$1:$R$65536,8,FALSE))</f>
        <v>0</v>
      </c>
      <c r="P427" s="49">
        <f>IF(VLOOKUP($B427,'[2]AA Comparison'!$C$1:$R$65536,15)="","",VLOOKUP($B427,'[2]AA Comparison'!$C$1:$R$65536,15,FALSE))</f>
        <v>0</v>
      </c>
      <c r="Q427" s="49">
        <f>IF(VLOOKUP($B427,'[2]AA Comparison'!$C$1:$R$65536,9)="","",VLOOKUP($B427,'[2]AA Comparison'!$C$1:$R$65536,9,FALSE))</f>
        <v>0</v>
      </c>
      <c r="R427" s="49">
        <f>IF(VLOOKUP($B427,'[2]AA Comparison'!$C$1:$R$65536,16)="","",VLOOKUP($B427,'[2]AA Comparison'!$C$1:$R$65536,16,FALSE))</f>
        <v>0</v>
      </c>
      <c r="S427" s="13">
        <f>VLOOKUP(B427,'[1]BuySell Data'!$A:$E,5,FALSE)</f>
        <v>2E-3</v>
      </c>
      <c r="T427" s="30" t="str">
        <f>VLOOKUP(B427,'[1]Investment Managers'!$A:$B,2,FALSE)</f>
        <v>Yarra Capital Management</v>
      </c>
      <c r="U427" s="39"/>
    </row>
    <row r="428" spans="1:244" s="3" customFormat="1" ht="13" x14ac:dyDescent="0.3">
      <c r="A428" s="181" t="s">
        <v>222</v>
      </c>
      <c r="B428" s="39"/>
      <c r="C428" s="39"/>
      <c r="D428" s="50"/>
      <c r="E428" s="179"/>
      <c r="F428" s="179"/>
      <c r="G428" s="179"/>
      <c r="H428" s="179"/>
      <c r="I428" s="179"/>
      <c r="J428" s="179"/>
      <c r="K428" s="49"/>
      <c r="L428" s="49"/>
      <c r="M428" s="49"/>
      <c r="N428" s="49"/>
      <c r="O428" s="49"/>
      <c r="P428" s="49"/>
      <c r="Q428" s="49"/>
      <c r="R428" s="49"/>
      <c r="S428" s="13"/>
      <c r="T428" s="37"/>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c r="HU428" s="13"/>
      <c r="HV428" s="13"/>
      <c r="HW428" s="13"/>
      <c r="HX428" s="13"/>
      <c r="HY428" s="13"/>
      <c r="HZ428" s="13"/>
      <c r="IA428" s="13"/>
      <c r="IB428" s="13"/>
      <c r="IC428" s="13"/>
      <c r="ID428" s="13"/>
      <c r="IE428" s="13"/>
      <c r="IF428" s="13"/>
      <c r="IG428" s="13"/>
      <c r="IH428" s="13"/>
      <c r="II428" s="13"/>
      <c r="IJ428" s="13"/>
    </row>
    <row r="429" spans="1:244" s="37" customFormat="1" x14ac:dyDescent="0.25">
      <c r="A429" s="118" t="s">
        <v>59</v>
      </c>
      <c r="B429" s="52" t="s">
        <v>58</v>
      </c>
      <c r="C429" s="52" t="s">
        <v>874</v>
      </c>
      <c r="D429" s="50">
        <f>VLOOKUP(B429,'[1]ICR Data'!$A:$E,5,FALSE)</f>
        <v>1.3600000000000001E-2</v>
      </c>
      <c r="E429" s="179">
        <f>IF(VLOOKUP($B429,'[2]AA Comparison'!$C$1:$R$65536,3)="","",VLOOKUP($B429,'[2]AA Comparison'!$C$1:$R$65536,3,FALSE))</f>
        <v>0</v>
      </c>
      <c r="F429" s="179">
        <f>IF(VLOOKUP($B429,'[2]AA Comparison'!$C$1:$R$65536,10)="","",VLOOKUP($B429,'[2]AA Comparison'!$C$1:$R$65536,10,FALSE))</f>
        <v>1</v>
      </c>
      <c r="G429" s="179">
        <f>IF(VLOOKUP($B429,'[2]AA Comparison'!$C$1:$R$65536,4)="","",VLOOKUP($B429,'[2]AA Comparison'!$C$1:$R$65536,4,FALSE))</f>
        <v>0</v>
      </c>
      <c r="H429" s="179">
        <f>IF(VLOOKUP($B429,'[2]AA Comparison'!$C$1:$R$65536,11)="","",VLOOKUP($B429,'[2]AA Comparison'!$C$1:$R$65536,11,FALSE))</f>
        <v>0</v>
      </c>
      <c r="I429" s="179">
        <f>IF(VLOOKUP($B429,'[2]AA Comparison'!$C$1:$R$65536,5)="","",VLOOKUP($B429,'[2]AA Comparison'!$C$1:$R$65536,5,FALSE))</f>
        <v>0</v>
      </c>
      <c r="J429" s="179">
        <f>IF(VLOOKUP($B429,'[2]AA Comparison'!$C$1:$R$65536,12)="","",VLOOKUP($B429,'[2]AA Comparison'!$C$1:$R$65536,12,FALSE))</f>
        <v>0</v>
      </c>
      <c r="K429" s="49">
        <f>IF(VLOOKUP($B429,'[2]AA Comparison'!$C$1:$R$65536,6)="","",VLOOKUP($B429,'[2]AA Comparison'!$C$1:$R$65536,6,FALSE))</f>
        <v>0</v>
      </c>
      <c r="L429" s="49">
        <f>IF(VLOOKUP($B429,'[2]AA Comparison'!$C$1:$R$65536,13)="","",VLOOKUP($B429,'[2]AA Comparison'!$C$1:$R$65536,13,FALSE))</f>
        <v>0</v>
      </c>
      <c r="M429" s="49">
        <f>IF(VLOOKUP($B429,'[2]AA Comparison'!$C$1:$R$65536,7)="","",VLOOKUP($B429,'[2]AA Comparison'!$C$1:$R$65536,7,FALSE))</f>
        <v>0</v>
      </c>
      <c r="N429" s="49">
        <f>IF(VLOOKUP($B429,'[2]AA Comparison'!$C$1:$R$65536,14)="","",VLOOKUP($B429,'[2]AA Comparison'!$C$1:$R$65536,14,FALSE))</f>
        <v>1</v>
      </c>
      <c r="O429" s="49">
        <f>IF(VLOOKUP($B429,'[2]AA Comparison'!$C$1:$R$65536,8)="","",VLOOKUP($B429,'[2]AA Comparison'!$C$1:$R$65536,8,FALSE))</f>
        <v>0</v>
      </c>
      <c r="P429" s="49">
        <f>IF(VLOOKUP($B429,'[2]AA Comparison'!$C$1:$R$65536,15)="","",VLOOKUP($B429,'[2]AA Comparison'!$C$1:$R$65536,15,FALSE))</f>
        <v>0</v>
      </c>
      <c r="Q429" s="49">
        <f>IF(VLOOKUP($B429,'[2]AA Comparison'!$C$1:$R$65536,9)="","",VLOOKUP($B429,'[2]AA Comparison'!$C$1:$R$65536,9,FALSE))</f>
        <v>0</v>
      </c>
      <c r="R429" s="49">
        <f>IF(VLOOKUP($B429,'[2]AA Comparison'!$C$1:$R$65536,16)="","",VLOOKUP($B429,'[2]AA Comparison'!$C$1:$R$65536,16,FALSE))</f>
        <v>0</v>
      </c>
      <c r="S429" s="13">
        <f>VLOOKUP(B429,'[1]BuySell Data'!$A:$E,5,FALSE)</f>
        <v>2E-3</v>
      </c>
      <c r="T429" s="30" t="str">
        <f>VLOOKUP(B429,'[1]Investment Managers'!$A:$B,2,FALSE)</f>
        <v>Platinum Investment Management Ltd</v>
      </c>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row>
    <row r="430" spans="1:244" s="3" customFormat="1" ht="13" x14ac:dyDescent="0.3">
      <c r="A430" s="199"/>
      <c r="B430" s="178"/>
      <c r="C430" s="178"/>
      <c r="D430" s="50"/>
      <c r="E430" s="179"/>
      <c r="F430" s="179"/>
      <c r="G430" s="179"/>
      <c r="H430" s="179"/>
      <c r="I430" s="179"/>
      <c r="J430" s="179"/>
      <c r="K430" s="49"/>
      <c r="L430" s="49"/>
      <c r="M430" s="49"/>
      <c r="N430" s="49"/>
      <c r="O430" s="49"/>
      <c r="P430" s="49"/>
      <c r="Q430" s="49"/>
      <c r="R430" s="49"/>
      <c r="S430" s="13"/>
      <c r="T430" s="37"/>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c r="HY430" s="13"/>
      <c r="HZ430" s="13"/>
      <c r="IA430" s="13"/>
      <c r="IB430" s="13"/>
      <c r="IC430" s="13"/>
      <c r="ID430" s="13"/>
      <c r="IE430" s="13"/>
      <c r="IF430" s="13"/>
      <c r="IG430" s="13"/>
      <c r="IH430" s="13"/>
      <c r="II430" s="13"/>
      <c r="IJ430" s="13"/>
    </row>
    <row r="431" spans="1:244" s="37" customFormat="1" ht="13" x14ac:dyDescent="0.3">
      <c r="A431" s="200"/>
      <c r="B431" s="92" t="s">
        <v>830</v>
      </c>
      <c r="C431" s="92"/>
      <c r="D431" s="18" t="e">
        <f>MIN(D334:D429)</f>
        <v>#N/A</v>
      </c>
      <c r="E431" s="183" t="e">
        <f>MIN(E334:E429)</f>
        <v>#N/A</v>
      </c>
      <c r="F431" s="183"/>
      <c r="G431" s="183" t="e">
        <f>MIN(G334:G429)</f>
        <v>#N/A</v>
      </c>
      <c r="H431" s="183"/>
      <c r="I431" s="183" t="e">
        <f>MIN(I334:I429)</f>
        <v>#N/A</v>
      </c>
      <c r="J431" s="183"/>
      <c r="K431" s="48" t="e">
        <f>MIN(K334:K429)</f>
        <v>#N/A</v>
      </c>
      <c r="L431" s="48"/>
      <c r="M431" s="48" t="e">
        <f>MIN(M334:M429)</f>
        <v>#N/A</v>
      </c>
      <c r="N431" s="48"/>
      <c r="O431" s="48" t="e">
        <f>MIN(O334:O429)</f>
        <v>#N/A</v>
      </c>
      <c r="P431" s="48"/>
      <c r="Q431" s="48" t="e">
        <f>MIN(Q334:Q429)</f>
        <v>#N/A</v>
      </c>
      <c r="R431" s="48"/>
      <c r="S431" s="6" t="e">
        <f>MIN(S334:S429)</f>
        <v>#N/A</v>
      </c>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c r="HT431" s="13"/>
      <c r="HU431" s="13"/>
      <c r="HV431" s="13"/>
      <c r="HW431" s="13"/>
      <c r="HX431" s="13"/>
      <c r="HY431" s="13"/>
      <c r="HZ431" s="13"/>
      <c r="IA431" s="13"/>
      <c r="IB431" s="13"/>
      <c r="IC431" s="13"/>
      <c r="ID431" s="13"/>
      <c r="IE431" s="13"/>
      <c r="IF431" s="13"/>
      <c r="IG431" s="13"/>
      <c r="IH431" s="13"/>
      <c r="II431" s="13"/>
      <c r="IJ431" s="13"/>
    </row>
    <row r="432" spans="1:244" s="3" customFormat="1" ht="13" x14ac:dyDescent="0.3">
      <c r="A432" s="200"/>
      <c r="B432" s="92" t="s">
        <v>831</v>
      </c>
      <c r="C432" s="92"/>
      <c r="D432" s="18" t="e">
        <f>MAX(D334:D429)</f>
        <v>#N/A</v>
      </c>
      <c r="E432" s="183"/>
      <c r="F432" s="51" t="e">
        <f>MAX(F334:F429)</f>
        <v>#N/A</v>
      </c>
      <c r="G432" s="51"/>
      <c r="H432" s="51" t="e">
        <f>MAX(H334:H429)</f>
        <v>#N/A</v>
      </c>
      <c r="I432" s="51"/>
      <c r="J432" s="51" t="e">
        <f>MAX(J334:J429)</f>
        <v>#N/A</v>
      </c>
      <c r="K432" s="51"/>
      <c r="L432" s="51" t="e">
        <f>MAX(L334:L429)</f>
        <v>#N/A</v>
      </c>
      <c r="M432" s="51"/>
      <c r="N432" s="51" t="e">
        <f>MAX(N334:N429)</f>
        <v>#N/A</v>
      </c>
      <c r="O432" s="51"/>
      <c r="P432" s="51" t="e">
        <f>MAX(P334:P429)</f>
        <v>#N/A</v>
      </c>
      <c r="Q432" s="51"/>
      <c r="R432" s="51" t="e">
        <f>MAX(R334:R429)</f>
        <v>#N/A</v>
      </c>
      <c r="S432" s="6" t="e">
        <f>MAX(S334:S429)</f>
        <v>#N/A</v>
      </c>
      <c r="T432" s="37"/>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c r="HT432" s="13"/>
      <c r="HU432" s="13"/>
      <c r="HV432" s="13"/>
      <c r="HW432" s="13"/>
      <c r="HX432" s="13"/>
      <c r="HY432" s="13"/>
      <c r="HZ432" s="13"/>
      <c r="IA432" s="13"/>
      <c r="IB432" s="13"/>
      <c r="IC432" s="13"/>
      <c r="ID432" s="13"/>
      <c r="IE432" s="13"/>
      <c r="IF432" s="13"/>
      <c r="IG432" s="13"/>
      <c r="IH432" s="13"/>
      <c r="II432" s="13"/>
      <c r="IJ432" s="13"/>
    </row>
    <row r="433" spans="1:244" s="3" customFormat="1" ht="13" x14ac:dyDescent="0.3">
      <c r="A433" s="188" t="s">
        <v>361</v>
      </c>
      <c r="B433" s="178"/>
      <c r="C433" s="178"/>
      <c r="D433" s="50"/>
      <c r="E433" s="179"/>
      <c r="F433" s="179"/>
      <c r="G433" s="179"/>
      <c r="H433" s="179"/>
      <c r="I433" s="179"/>
      <c r="J433" s="179"/>
      <c r="K433" s="49"/>
      <c r="L433" s="49"/>
      <c r="M433" s="49"/>
      <c r="N433" s="49"/>
      <c r="O433" s="49"/>
      <c r="P433" s="49"/>
      <c r="Q433" s="49"/>
      <c r="R433" s="49"/>
      <c r="S433" s="13"/>
      <c r="T433" s="37"/>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c r="HT433" s="13"/>
      <c r="HU433" s="13"/>
      <c r="HV433" s="13"/>
      <c r="HW433" s="13"/>
      <c r="HX433" s="13"/>
      <c r="HY433" s="13"/>
      <c r="HZ433" s="13"/>
      <c r="IA433" s="13"/>
      <c r="IB433" s="13"/>
      <c r="IC433" s="13"/>
      <c r="ID433" s="13"/>
      <c r="IE433" s="13"/>
      <c r="IF433" s="13"/>
      <c r="IG433" s="13"/>
      <c r="IH433" s="13"/>
      <c r="II433" s="13"/>
      <c r="IJ433" s="13"/>
    </row>
    <row r="434" spans="1:244" s="3" customFormat="1" ht="13" x14ac:dyDescent="0.3">
      <c r="A434" s="180" t="s">
        <v>1216</v>
      </c>
      <c r="B434" s="39" t="s">
        <v>41</v>
      </c>
      <c r="C434" s="52" t="s">
        <v>874</v>
      </c>
      <c r="D434" s="50">
        <f>VLOOKUP(B434,'[1]ICR Data'!$A:$E,5,FALSE)</f>
        <v>2.52E-2</v>
      </c>
      <c r="E434" s="179">
        <f>IF(VLOOKUP($B434,'[2]AA Comparison'!$C$1:$R$65536,3)="","",VLOOKUP($B434,'[2]AA Comparison'!$C$1:$R$65536,3,FALSE))</f>
        <v>0</v>
      </c>
      <c r="F434" s="179">
        <f>IF(VLOOKUP($B434,'[2]AA Comparison'!$C$1:$R$65536,10)="","",VLOOKUP($B434,'[2]AA Comparison'!$C$1:$R$65536,10,FALSE))</f>
        <v>1</v>
      </c>
      <c r="G434" s="179">
        <f>IF(VLOOKUP($B434,'[2]AA Comparison'!$C$1:$R$65536,4)="","",VLOOKUP($B434,'[2]AA Comparison'!$C$1:$R$65536,4,FALSE))</f>
        <v>0</v>
      </c>
      <c r="H434" s="179">
        <f>IF(VLOOKUP($B434,'[2]AA Comparison'!$C$1:$R$65536,11)="","",VLOOKUP($B434,'[2]AA Comparison'!$C$1:$R$65536,11,FALSE))</f>
        <v>0</v>
      </c>
      <c r="I434" s="179">
        <f>IF(VLOOKUP($B434,'[2]AA Comparison'!$C$1:$R$65536,5)="","",VLOOKUP($B434,'[2]AA Comparison'!$C$1:$R$65536,5,FALSE))</f>
        <v>0</v>
      </c>
      <c r="J434" s="179">
        <f>IF(VLOOKUP($B434,'[2]AA Comparison'!$C$1:$R$65536,12)="","",VLOOKUP($B434,'[2]AA Comparison'!$C$1:$R$65536,12,FALSE))</f>
        <v>0</v>
      </c>
      <c r="K434" s="49">
        <f>IF(VLOOKUP($B434,'[2]AA Comparison'!$C$1:$R$65536,6)="","",VLOOKUP($B434,'[2]AA Comparison'!$C$1:$R$65536,6,FALSE))</f>
        <v>0</v>
      </c>
      <c r="L434" s="49">
        <f>IF(VLOOKUP($B434,'[2]AA Comparison'!$C$1:$R$65536,13)="","",VLOOKUP($B434,'[2]AA Comparison'!$C$1:$R$65536,13,FALSE))</f>
        <v>0</v>
      </c>
      <c r="M434" s="49">
        <f>IF(VLOOKUP($B434,'[2]AA Comparison'!$C$1:$R$65536,7)="","",VLOOKUP($B434,'[2]AA Comparison'!$C$1:$R$65536,7,FALSE))</f>
        <v>0</v>
      </c>
      <c r="N434" s="49">
        <f>IF(VLOOKUP($B434,'[2]AA Comparison'!$C$1:$R$65536,14)="","",VLOOKUP($B434,'[2]AA Comparison'!$C$1:$R$65536,14,FALSE))</f>
        <v>1</v>
      </c>
      <c r="O434" s="49">
        <f>IF(VLOOKUP($B434,'[2]AA Comparison'!$C$1:$R$65536,8)="","",VLOOKUP($B434,'[2]AA Comparison'!$C$1:$R$65536,8,FALSE))</f>
        <v>0</v>
      </c>
      <c r="P434" s="49">
        <f>IF(VLOOKUP($B434,'[2]AA Comparison'!$C$1:$R$65536,15)="","",VLOOKUP($B434,'[2]AA Comparison'!$C$1:$R$65536,15,FALSE))</f>
        <v>0</v>
      </c>
      <c r="Q434" s="49">
        <f>IF(VLOOKUP($B434,'[2]AA Comparison'!$C$1:$R$65536,9)="","",VLOOKUP($B434,'[2]AA Comparison'!$C$1:$R$65536,9,FALSE))</f>
        <v>0</v>
      </c>
      <c r="R434" s="49">
        <f>IF(VLOOKUP($B434,'[2]AA Comparison'!$C$1:$R$65536,16)="","",VLOOKUP($B434,'[2]AA Comparison'!$C$1:$R$65536,16,FALSE))</f>
        <v>0</v>
      </c>
      <c r="S434" s="13">
        <f>VLOOKUP(B434,'[1]BuySell Data'!$A:$E,5,FALSE)</f>
        <v>0</v>
      </c>
      <c r="T434" s="30" t="str">
        <f>VLOOKUP(B434,'[1]Investment Managers'!$A:$B,2,FALSE)</f>
        <v>Apis Capital Advisors, LLC</v>
      </c>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row>
    <row r="435" spans="1:244" s="3" customFormat="1" ht="13" x14ac:dyDescent="0.3">
      <c r="A435" s="180" t="s">
        <v>1379</v>
      </c>
      <c r="B435" s="39" t="s">
        <v>1378</v>
      </c>
      <c r="C435" s="52" t="s">
        <v>874</v>
      </c>
      <c r="D435" s="50">
        <f>VLOOKUP(B435,'[1]ICR Data'!$A:$E,5,FALSE)</f>
        <v>1.14E-2</v>
      </c>
      <c r="E435" s="179">
        <f>IF(VLOOKUP($B435,'[2]AA Comparison'!$C$1:$R$65536,3)="","",VLOOKUP($B435,'[2]AA Comparison'!$C$1:$R$65536,3,FALSE))</f>
        <v>0</v>
      </c>
      <c r="F435" s="179">
        <f>IF(VLOOKUP($B435,'[2]AA Comparison'!$C$1:$R$65536,10)="","",VLOOKUP($B435,'[2]AA Comparison'!$C$1:$R$65536,10,FALSE))</f>
        <v>0</v>
      </c>
      <c r="G435" s="179">
        <f>IF(VLOOKUP($B435,'[2]AA Comparison'!$C$1:$R$65536,4)="","",VLOOKUP($B435,'[2]AA Comparison'!$C$1:$R$65536,4,FALSE))</f>
        <v>0</v>
      </c>
      <c r="H435" s="179">
        <f>IF(VLOOKUP($B435,'[2]AA Comparison'!$C$1:$R$65536,11)="","",VLOOKUP($B435,'[2]AA Comparison'!$C$1:$R$65536,11,FALSE))</f>
        <v>0</v>
      </c>
      <c r="I435" s="179">
        <f>IF(VLOOKUP($B435,'[2]AA Comparison'!$C$1:$R$65536,5)="","",VLOOKUP($B435,'[2]AA Comparison'!$C$1:$R$65536,5,FALSE))</f>
        <v>0</v>
      </c>
      <c r="J435" s="179">
        <f>IF(VLOOKUP($B435,'[2]AA Comparison'!$C$1:$R$65536,12)="","",VLOOKUP($B435,'[2]AA Comparison'!$C$1:$R$65536,12,FALSE))</f>
        <v>0</v>
      </c>
      <c r="K435" s="49">
        <f>IF(VLOOKUP($B435,'[2]AA Comparison'!$C$1:$R$65536,6)="","",VLOOKUP($B435,'[2]AA Comparison'!$C$1:$R$65536,6,FALSE))</f>
        <v>0</v>
      </c>
      <c r="L435" s="49">
        <f>IF(VLOOKUP($B435,'[2]AA Comparison'!$C$1:$R$65536,13)="","",VLOOKUP($B435,'[2]AA Comparison'!$C$1:$R$65536,13,FALSE))</f>
        <v>0</v>
      </c>
      <c r="M435" s="49">
        <f>IF(VLOOKUP($B435,'[2]AA Comparison'!$C$1:$R$65536,7)="","",VLOOKUP($B435,'[2]AA Comparison'!$C$1:$R$65536,7,FALSE))</f>
        <v>0</v>
      </c>
      <c r="N435" s="49">
        <f>IF(VLOOKUP($B435,'[2]AA Comparison'!$C$1:$R$65536,14)="","",VLOOKUP($B435,'[2]AA Comparison'!$C$1:$R$65536,14,FALSE))</f>
        <v>0</v>
      </c>
      <c r="O435" s="49">
        <f>IF(VLOOKUP($B435,'[2]AA Comparison'!$C$1:$R$65536,8)="","",VLOOKUP($B435,'[2]AA Comparison'!$C$1:$R$65536,8,FALSE))</f>
        <v>0</v>
      </c>
      <c r="P435" s="49">
        <f>IF(VLOOKUP($B435,'[2]AA Comparison'!$C$1:$R$65536,15)="","",VLOOKUP($B435,'[2]AA Comparison'!$C$1:$R$65536,15,FALSE))</f>
        <v>0</v>
      </c>
      <c r="Q435" s="49">
        <f>IF(VLOOKUP($B435,'[2]AA Comparison'!$C$1:$R$65536,9)="","",VLOOKUP($B435,'[2]AA Comparison'!$C$1:$R$65536,9,FALSE))</f>
        <v>1</v>
      </c>
      <c r="R435" s="49">
        <f>IF(VLOOKUP($B435,'[2]AA Comparison'!$C$1:$R$65536,16)="","",VLOOKUP($B435,'[2]AA Comparison'!$C$1:$R$65536,16,FALSE))</f>
        <v>1</v>
      </c>
      <c r="S435" s="13">
        <f>VLOOKUP(B435,'[1]BuySell Data'!$A:$E,5,FALSE)</f>
        <v>0</v>
      </c>
      <c r="T435" s="30" t="str">
        <f>VLOOKUP(B435,'[1]Investment Managers'!$A:$B,2,FALSE)</f>
        <v>Grantham, Mayo, Van Otterloo &amp; Co., LLC</v>
      </c>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row>
    <row r="436" spans="1:244" s="3" customFormat="1" ht="13" x14ac:dyDescent="0.3">
      <c r="A436" s="180" t="s">
        <v>1293</v>
      </c>
      <c r="B436" s="39" t="s">
        <v>1292</v>
      </c>
      <c r="C436" s="52" t="s">
        <v>874</v>
      </c>
      <c r="D436" s="50">
        <f>VLOOKUP(B436,'[1]ICR Data'!$A:$E,5,FALSE)</f>
        <v>2.01E-2</v>
      </c>
      <c r="E436" s="179">
        <f>IF(VLOOKUP($B436,'[2]AA Comparison'!$C$1:$R$65536,3)="","",VLOOKUP($B436,'[2]AA Comparison'!$C$1:$R$65536,3,FALSE))</f>
        <v>0</v>
      </c>
      <c r="F436" s="179">
        <f>IF(VLOOKUP($B436,'[2]AA Comparison'!$C$1:$R$65536,10)="","",VLOOKUP($B436,'[2]AA Comparison'!$C$1:$R$65536,10,FALSE))</f>
        <v>0</v>
      </c>
      <c r="G436" s="179">
        <f>IF(VLOOKUP($B436,'[2]AA Comparison'!$C$1:$R$65536,4)="","",VLOOKUP($B436,'[2]AA Comparison'!$C$1:$R$65536,4,FALSE))</f>
        <v>0</v>
      </c>
      <c r="H436" s="179">
        <f>IF(VLOOKUP($B436,'[2]AA Comparison'!$C$1:$R$65536,11)="","",VLOOKUP($B436,'[2]AA Comparison'!$C$1:$R$65536,11,FALSE))</f>
        <v>0</v>
      </c>
      <c r="I436" s="179">
        <f>IF(VLOOKUP($B436,'[2]AA Comparison'!$C$1:$R$65536,5)="","",VLOOKUP($B436,'[2]AA Comparison'!$C$1:$R$65536,5,FALSE))</f>
        <v>0</v>
      </c>
      <c r="J436" s="179">
        <f>IF(VLOOKUP($B436,'[2]AA Comparison'!$C$1:$R$65536,12)="","",VLOOKUP($B436,'[2]AA Comparison'!$C$1:$R$65536,12,FALSE))</f>
        <v>0</v>
      </c>
      <c r="K436" s="49">
        <f>IF(VLOOKUP($B436,'[2]AA Comparison'!$C$1:$R$65536,6)="","",VLOOKUP($B436,'[2]AA Comparison'!$C$1:$R$65536,6,FALSE))</f>
        <v>0</v>
      </c>
      <c r="L436" s="49">
        <f>IF(VLOOKUP($B436,'[2]AA Comparison'!$C$1:$R$65536,13)="","",VLOOKUP($B436,'[2]AA Comparison'!$C$1:$R$65536,13,FALSE))</f>
        <v>0</v>
      </c>
      <c r="M436" s="49">
        <f>IF(VLOOKUP($B436,'[2]AA Comparison'!$C$1:$R$65536,7)="","",VLOOKUP($B436,'[2]AA Comparison'!$C$1:$R$65536,7,FALSE))</f>
        <v>0</v>
      </c>
      <c r="N436" s="49">
        <f>IF(VLOOKUP($B436,'[2]AA Comparison'!$C$1:$R$65536,14)="","",VLOOKUP($B436,'[2]AA Comparison'!$C$1:$R$65536,14,FALSE))</f>
        <v>0</v>
      </c>
      <c r="O436" s="49">
        <f>IF(VLOOKUP($B436,'[2]AA Comparison'!$C$1:$R$65536,8)="","",VLOOKUP($B436,'[2]AA Comparison'!$C$1:$R$65536,8,FALSE))</f>
        <v>0</v>
      </c>
      <c r="P436" s="49">
        <f>IF(VLOOKUP($B436,'[2]AA Comparison'!$C$1:$R$65536,15)="","",VLOOKUP($B436,'[2]AA Comparison'!$C$1:$R$65536,15,FALSE))</f>
        <v>0</v>
      </c>
      <c r="Q436" s="49">
        <f>IF(VLOOKUP($B436,'[2]AA Comparison'!$C$1:$R$65536,9)="","",VLOOKUP($B436,'[2]AA Comparison'!$C$1:$R$65536,9,FALSE))</f>
        <v>0</v>
      </c>
      <c r="R436" s="49">
        <f>IF(VLOOKUP($B436,'[2]AA Comparison'!$C$1:$R$65536,16)="","",VLOOKUP($B436,'[2]AA Comparison'!$C$1:$R$65536,16,FALSE))</f>
        <v>1</v>
      </c>
      <c r="S436" s="13">
        <f>VLOOKUP(B436,'[1]BuySell Data'!$A:$E,5,FALSE)</f>
        <v>0</v>
      </c>
      <c r="T436" s="30" t="str">
        <f>VLOOKUP(B436,'[1]Investment Managers'!$A:$B,2,FALSE)</f>
        <v>Graham Capital Management</v>
      </c>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row>
    <row r="437" spans="1:244" s="3" customFormat="1" ht="13" x14ac:dyDescent="0.3">
      <c r="A437" s="180" t="s">
        <v>329</v>
      </c>
      <c r="B437" s="39" t="s">
        <v>330</v>
      </c>
      <c r="C437" s="52" t="s">
        <v>874</v>
      </c>
      <c r="D437" s="50">
        <f>VLOOKUP(B437,'[1]ICR Data'!$A:$E,5,FALSE)</f>
        <v>2.93E-2</v>
      </c>
      <c r="E437" s="179">
        <f>IF(VLOOKUP($B437,'[2]AA Comparison'!$C$1:$R$65536,3)="","",VLOOKUP($B437,'[2]AA Comparison'!$C$1:$R$65536,3,FALSE))</f>
        <v>0</v>
      </c>
      <c r="F437" s="179">
        <f>IF(VLOOKUP($B437,'[2]AA Comparison'!$C$1:$R$65536,10)="","",VLOOKUP($B437,'[2]AA Comparison'!$C$1:$R$65536,10,FALSE))</f>
        <v>0</v>
      </c>
      <c r="G437" s="179">
        <f>IF(VLOOKUP($B437,'[2]AA Comparison'!$C$1:$R$65536,4)="","",VLOOKUP($B437,'[2]AA Comparison'!$C$1:$R$65536,4,FALSE))</f>
        <v>0</v>
      </c>
      <c r="H437" s="179">
        <f>IF(VLOOKUP($B437,'[2]AA Comparison'!$C$1:$R$65536,11)="","",VLOOKUP($B437,'[2]AA Comparison'!$C$1:$R$65536,11,FALSE))</f>
        <v>0</v>
      </c>
      <c r="I437" s="179">
        <f>IF(VLOOKUP($B437,'[2]AA Comparison'!$C$1:$R$65536,5)="","",VLOOKUP($B437,'[2]AA Comparison'!$C$1:$R$65536,5,FALSE))</f>
        <v>0</v>
      </c>
      <c r="J437" s="179">
        <f>IF(VLOOKUP($B437,'[2]AA Comparison'!$C$1:$R$65536,12)="","",VLOOKUP($B437,'[2]AA Comparison'!$C$1:$R$65536,12,FALSE))</f>
        <v>0</v>
      </c>
      <c r="K437" s="49">
        <f>IF(VLOOKUP($B437,'[2]AA Comparison'!$C$1:$R$65536,6)="","",VLOOKUP($B437,'[2]AA Comparison'!$C$1:$R$65536,6,FALSE))</f>
        <v>0</v>
      </c>
      <c r="L437" s="49">
        <f>IF(VLOOKUP($B437,'[2]AA Comparison'!$C$1:$R$65536,13)="","",VLOOKUP($B437,'[2]AA Comparison'!$C$1:$R$65536,13,FALSE))</f>
        <v>0</v>
      </c>
      <c r="M437" s="49">
        <f>IF(VLOOKUP($B437,'[2]AA Comparison'!$C$1:$R$65536,7)="","",VLOOKUP($B437,'[2]AA Comparison'!$C$1:$R$65536,7,FALSE))</f>
        <v>0</v>
      </c>
      <c r="N437" s="49">
        <f>IF(VLOOKUP($B437,'[2]AA Comparison'!$C$1:$R$65536,14)="","",VLOOKUP($B437,'[2]AA Comparison'!$C$1:$R$65536,14,FALSE))</f>
        <v>0</v>
      </c>
      <c r="O437" s="49">
        <f>IF(VLOOKUP($B437,'[2]AA Comparison'!$C$1:$R$65536,8)="","",VLOOKUP($B437,'[2]AA Comparison'!$C$1:$R$65536,8,FALSE))</f>
        <v>0</v>
      </c>
      <c r="P437" s="49">
        <f>IF(VLOOKUP($B437,'[2]AA Comparison'!$C$1:$R$65536,15)="","",VLOOKUP($B437,'[2]AA Comparison'!$C$1:$R$65536,15,FALSE))</f>
        <v>0</v>
      </c>
      <c r="Q437" s="49">
        <f>IF(VLOOKUP($B437,'[2]AA Comparison'!$C$1:$R$65536,9)="","",VLOOKUP($B437,'[2]AA Comparison'!$C$1:$R$65536,9,FALSE))</f>
        <v>1</v>
      </c>
      <c r="R437" s="49">
        <f>IF(VLOOKUP($B437,'[2]AA Comparison'!$C$1:$R$65536,16)="","",VLOOKUP($B437,'[2]AA Comparison'!$C$1:$R$65536,16,FALSE))</f>
        <v>1</v>
      </c>
      <c r="S437" s="13">
        <f>VLOOKUP(B437,'[1]BuySell Data'!$A:$E,5,FALSE)</f>
        <v>0</v>
      </c>
      <c r="T437" s="30" t="str">
        <f>VLOOKUP(B437,'[1]Investment Managers'!$A:$B,2,FALSE)</f>
        <v>AHL Partners LLP</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row>
    <row r="438" spans="1:244" s="37" customFormat="1" x14ac:dyDescent="0.25">
      <c r="A438" s="118" t="s">
        <v>174</v>
      </c>
      <c r="B438" s="178" t="s">
        <v>175</v>
      </c>
      <c r="C438" s="52" t="s">
        <v>874</v>
      </c>
      <c r="D438" s="50">
        <f>VLOOKUP(B438,'[1]ICR Data'!$A:$E,5,FALSE)</f>
        <v>1.83E-2</v>
      </c>
      <c r="E438" s="179">
        <f>IF(VLOOKUP($B438,'[2]AA Comparison'!$C$1:$R$65536,3)="","",VLOOKUP($B438,'[2]AA Comparison'!$C$1:$R$65536,3,FALSE))</f>
        <v>0</v>
      </c>
      <c r="F438" s="179">
        <f>IF(VLOOKUP($B438,'[2]AA Comparison'!$C$1:$R$65536,10)="","",VLOOKUP($B438,'[2]AA Comparison'!$C$1:$R$65536,10,FALSE))</f>
        <v>0.1</v>
      </c>
      <c r="G438" s="179">
        <f>IF(VLOOKUP($B438,'[2]AA Comparison'!$C$1:$R$65536,4)="","",VLOOKUP($B438,'[2]AA Comparison'!$C$1:$R$65536,4,FALSE))</f>
        <v>0</v>
      </c>
      <c r="H438" s="179">
        <f>IF(VLOOKUP($B438,'[2]AA Comparison'!$C$1:$R$65536,11)="","",VLOOKUP($B438,'[2]AA Comparison'!$C$1:$R$65536,11,FALSE))</f>
        <v>0</v>
      </c>
      <c r="I438" s="179">
        <f>IF(VLOOKUP($B438,'[2]AA Comparison'!$C$1:$R$65536,5)="","",VLOOKUP($B438,'[2]AA Comparison'!$C$1:$R$65536,5,FALSE))</f>
        <v>0</v>
      </c>
      <c r="J438" s="179">
        <f>IF(VLOOKUP($B438,'[2]AA Comparison'!$C$1:$R$65536,12)="","",VLOOKUP($B438,'[2]AA Comparison'!$C$1:$R$65536,12,FALSE))</f>
        <v>0</v>
      </c>
      <c r="K438" s="49">
        <f>IF(VLOOKUP($B438,'[2]AA Comparison'!$C$1:$R$65536,6)="","",VLOOKUP($B438,'[2]AA Comparison'!$C$1:$R$65536,6,FALSE))</f>
        <v>0</v>
      </c>
      <c r="L438" s="49">
        <f>IF(VLOOKUP($B438,'[2]AA Comparison'!$C$1:$R$65536,13)="","",VLOOKUP($B438,'[2]AA Comparison'!$C$1:$R$65536,13,FALSE))</f>
        <v>0</v>
      </c>
      <c r="M438" s="49">
        <f>IF(VLOOKUP($B438,'[2]AA Comparison'!$C$1:$R$65536,7)="","",VLOOKUP($B438,'[2]AA Comparison'!$C$1:$R$65536,7,FALSE))</f>
        <v>0</v>
      </c>
      <c r="N438" s="49">
        <f>IF(VLOOKUP($B438,'[2]AA Comparison'!$C$1:$R$65536,14)="","",VLOOKUP($B438,'[2]AA Comparison'!$C$1:$R$65536,14,FALSE))</f>
        <v>0</v>
      </c>
      <c r="O438" s="49">
        <f>IF(VLOOKUP($B438,'[2]AA Comparison'!$C$1:$R$65536,8)="","",VLOOKUP($B438,'[2]AA Comparison'!$C$1:$R$65536,8,FALSE))</f>
        <v>0</v>
      </c>
      <c r="P438" s="49">
        <f>IF(VLOOKUP($B438,'[2]AA Comparison'!$C$1:$R$65536,15)="","",VLOOKUP($B438,'[2]AA Comparison'!$C$1:$R$65536,15,FALSE))</f>
        <v>0</v>
      </c>
      <c r="Q438" s="49">
        <f>IF(VLOOKUP($B438,'[2]AA Comparison'!$C$1:$R$65536,9)="","",VLOOKUP($B438,'[2]AA Comparison'!$C$1:$R$65536,9,FALSE))</f>
        <v>0.9</v>
      </c>
      <c r="R438" s="49">
        <f>IF(VLOOKUP($B438,'[2]AA Comparison'!$C$1:$R$65536,16)="","",VLOOKUP($B438,'[2]AA Comparison'!$C$1:$R$65536,16,FALSE))</f>
        <v>1</v>
      </c>
      <c r="S438" s="13">
        <f>VLOOKUP(B438,'[1]BuySell Data'!$A:$E,5,FALSE)</f>
        <v>1E-3</v>
      </c>
      <c r="T438" s="30" t="str">
        <f>VLOOKUP(B438,'[1]Investment Managers'!$A:$B,2,FALSE)</f>
        <v>Winton Capital Management Ltd.</v>
      </c>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c r="HU438" s="13"/>
      <c r="HV438" s="13"/>
      <c r="HW438" s="13"/>
      <c r="HX438" s="13"/>
      <c r="HY438" s="13"/>
      <c r="HZ438" s="13"/>
      <c r="IA438" s="13"/>
      <c r="IB438" s="13"/>
      <c r="IC438" s="13"/>
      <c r="ID438" s="13"/>
      <c r="IE438" s="13"/>
      <c r="IF438" s="13"/>
      <c r="IG438" s="13"/>
      <c r="IH438" s="13"/>
      <c r="II438" s="13"/>
      <c r="IJ438" s="13"/>
    </row>
    <row r="439" spans="1:244" s="3" customFormat="1" ht="13" x14ac:dyDescent="0.3">
      <c r="A439" s="50"/>
      <c r="B439" s="178"/>
      <c r="C439" s="178"/>
      <c r="D439" s="50"/>
      <c r="E439" s="179"/>
      <c r="F439" s="179"/>
      <c r="G439" s="179"/>
      <c r="H439" s="179"/>
      <c r="I439" s="179"/>
      <c r="J439" s="179"/>
      <c r="K439" s="49"/>
      <c r="L439" s="49"/>
      <c r="M439" s="49"/>
      <c r="N439" s="49"/>
      <c r="O439" s="49"/>
      <c r="P439" s="49"/>
      <c r="Q439" s="49"/>
      <c r="R439" s="49"/>
      <c r="S439" s="13"/>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row>
    <row r="440" spans="1:244" s="3" customFormat="1" ht="13" x14ac:dyDescent="0.3">
      <c r="A440" s="92"/>
      <c r="B440" s="92" t="s">
        <v>830</v>
      </c>
      <c r="C440" s="92"/>
      <c r="D440" s="18">
        <f>MIN(D434:D438)</f>
        <v>1.14E-2</v>
      </c>
      <c r="E440" s="183">
        <f>MIN(E434:E438)</f>
        <v>0</v>
      </c>
      <c r="F440" s="183"/>
      <c r="G440" s="183">
        <f>MIN(G434:G438)</f>
        <v>0</v>
      </c>
      <c r="H440" s="183"/>
      <c r="I440" s="183">
        <f>MIN(I434:I438)</f>
        <v>0</v>
      </c>
      <c r="J440" s="183"/>
      <c r="K440" s="48">
        <f>MIN(K434:K438)</f>
        <v>0</v>
      </c>
      <c r="L440" s="48"/>
      <c r="M440" s="48">
        <f>MIN(M434:M438)</f>
        <v>0</v>
      </c>
      <c r="N440" s="48"/>
      <c r="O440" s="48">
        <f>MIN(O434:O438)</f>
        <v>0</v>
      </c>
      <c r="P440" s="48"/>
      <c r="Q440" s="48">
        <f>MIN(Q434:Q438)</f>
        <v>0</v>
      </c>
      <c r="R440" s="48"/>
      <c r="S440" s="6">
        <f>MIN(S434:S438)</f>
        <v>0</v>
      </c>
      <c r="T440" s="13"/>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row>
    <row r="441" spans="1:244" s="3" customFormat="1" ht="13" x14ac:dyDescent="0.3">
      <c r="A441" s="92"/>
      <c r="B441" s="92" t="s">
        <v>831</v>
      </c>
      <c r="C441" s="92"/>
      <c r="D441" s="18">
        <f>MAX(D434:D438)</f>
        <v>2.93E-2</v>
      </c>
      <c r="E441" s="183"/>
      <c r="F441" s="183">
        <f>MAX(F434:F438)</f>
        <v>1</v>
      </c>
      <c r="G441" s="183"/>
      <c r="H441" s="183">
        <f>MAX(H434:H438)</f>
        <v>0</v>
      </c>
      <c r="I441" s="183"/>
      <c r="J441" s="183">
        <f>MAX(J434:J438)</f>
        <v>0</v>
      </c>
      <c r="K441" s="48"/>
      <c r="L441" s="48">
        <f>MAX(L434:L438)</f>
        <v>0</v>
      </c>
      <c r="M441" s="48"/>
      <c r="N441" s="48">
        <f>MAX(N434:N438)</f>
        <v>1</v>
      </c>
      <c r="O441" s="48"/>
      <c r="P441" s="48">
        <f>MAX(P434:P438)</f>
        <v>0</v>
      </c>
      <c r="Q441" s="48"/>
      <c r="R441" s="48">
        <f>MAX(R434:R438)</f>
        <v>1</v>
      </c>
      <c r="S441" s="6">
        <f>MAX(S434:S438)</f>
        <v>1E-3</v>
      </c>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c r="HU441" s="13"/>
      <c r="HV441" s="13"/>
      <c r="HW441" s="13"/>
      <c r="HX441" s="13"/>
      <c r="HY441" s="13"/>
      <c r="HZ441" s="13"/>
      <c r="IA441" s="13"/>
      <c r="IB441" s="13"/>
      <c r="IC441" s="13"/>
      <c r="ID441" s="13"/>
      <c r="IE441" s="13"/>
      <c r="IF441" s="13"/>
      <c r="IG441" s="13"/>
      <c r="IH441" s="13"/>
      <c r="II441" s="13"/>
      <c r="IJ441" s="13"/>
    </row>
    <row r="442" spans="1:244" s="3" customFormat="1" ht="13" x14ac:dyDescent="0.3">
      <c r="A442" s="92"/>
      <c r="B442" s="92"/>
      <c r="C442" s="92"/>
      <c r="D442" s="188"/>
      <c r="E442" s="183"/>
      <c r="F442" s="183"/>
      <c r="G442" s="183"/>
      <c r="H442" s="183"/>
      <c r="I442" s="183"/>
      <c r="J442" s="183"/>
      <c r="K442" s="48"/>
      <c r="L442" s="48"/>
      <c r="M442" s="48"/>
      <c r="N442" s="48"/>
      <c r="O442" s="48"/>
      <c r="P442" s="48"/>
      <c r="Q442" s="48"/>
      <c r="R442" s="48"/>
      <c r="S442" s="6"/>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c r="HU442" s="13"/>
      <c r="HV442" s="13"/>
      <c r="HW442" s="13"/>
      <c r="HX442" s="13"/>
      <c r="HY442" s="13"/>
      <c r="HZ442" s="13"/>
      <c r="IA442" s="13"/>
      <c r="IB442" s="13"/>
      <c r="IC442" s="13"/>
      <c r="ID442" s="13"/>
      <c r="IE442" s="13"/>
      <c r="IF442" s="13"/>
      <c r="IG442" s="13"/>
      <c r="IH442" s="13"/>
      <c r="II442" s="13"/>
      <c r="IJ442" s="13"/>
    </row>
    <row r="443" spans="1:244" s="3" customFormat="1" ht="13" x14ac:dyDescent="0.3">
      <c r="A443" s="360" t="s">
        <v>834</v>
      </c>
      <c r="B443" s="360"/>
      <c r="C443" s="201"/>
      <c r="D443" s="18" t="e">
        <f>MIN(D9:D441)</f>
        <v>#N/A</v>
      </c>
      <c r="E443" s="183"/>
      <c r="F443" s="183"/>
      <c r="G443" s="183"/>
      <c r="H443" s="183"/>
      <c r="I443" s="183"/>
      <c r="J443" s="183"/>
      <c r="K443" s="48"/>
      <c r="L443" s="48"/>
      <c r="M443" s="48"/>
      <c r="N443" s="48"/>
      <c r="O443" s="48"/>
      <c r="P443" s="361" t="s">
        <v>834</v>
      </c>
      <c r="Q443" s="361"/>
      <c r="R443" s="361"/>
      <c r="S443" s="6" t="e">
        <f>MIN(S9:S441)</f>
        <v>#N/A</v>
      </c>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c r="HT443" s="13"/>
      <c r="HU443" s="13"/>
      <c r="HV443" s="13"/>
      <c r="HW443" s="13"/>
      <c r="HX443" s="13"/>
      <c r="HY443" s="13"/>
      <c r="HZ443" s="13"/>
      <c r="IA443" s="13"/>
      <c r="IB443" s="13"/>
      <c r="IC443" s="13"/>
      <c r="ID443" s="13"/>
      <c r="IE443" s="13"/>
      <c r="IF443" s="13"/>
      <c r="IG443" s="13"/>
      <c r="IH443" s="13"/>
      <c r="II443" s="13"/>
      <c r="IJ443" s="13"/>
    </row>
    <row r="444" spans="1:244" s="3" customFormat="1" ht="13" x14ac:dyDescent="0.3">
      <c r="A444" s="360" t="s">
        <v>835</v>
      </c>
      <c r="B444" s="360"/>
      <c r="C444" s="201"/>
      <c r="D444" s="18" t="e">
        <f>MAX(D9:D441)</f>
        <v>#N/A</v>
      </c>
      <c r="E444" s="183"/>
      <c r="F444" s="183"/>
      <c r="G444" s="183"/>
      <c r="H444" s="183"/>
      <c r="I444" s="183"/>
      <c r="J444" s="183"/>
      <c r="K444" s="48"/>
      <c r="L444" s="48"/>
      <c r="M444" s="48"/>
      <c r="N444" s="48"/>
      <c r="O444" s="48"/>
      <c r="P444" s="361" t="s">
        <v>835</v>
      </c>
      <c r="Q444" s="361"/>
      <c r="R444" s="361"/>
      <c r="S444" s="6" t="e">
        <f>MAX(S9:S441)</f>
        <v>#N/A</v>
      </c>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c r="HU444" s="13"/>
      <c r="HV444" s="13"/>
      <c r="HW444" s="13"/>
      <c r="HX444" s="13"/>
      <c r="HY444" s="13"/>
      <c r="HZ444" s="13"/>
      <c r="IA444" s="13"/>
      <c r="IB444" s="13"/>
      <c r="IC444" s="13"/>
      <c r="ID444" s="13"/>
      <c r="IE444" s="13"/>
      <c r="IF444" s="13"/>
      <c r="IG444" s="13"/>
      <c r="IH444" s="13"/>
      <c r="II444" s="13"/>
      <c r="IJ444" s="13"/>
    </row>
    <row r="445" spans="1:244" s="3" customFormat="1" ht="13" x14ac:dyDescent="0.3">
      <c r="A445" s="184"/>
      <c r="B445" s="92"/>
      <c r="C445" s="92"/>
      <c r="D445" s="18"/>
      <c r="E445" s="183"/>
      <c r="F445" s="183"/>
      <c r="G445" s="183"/>
      <c r="H445" s="183"/>
      <c r="I445" s="183"/>
      <c r="J445" s="183"/>
      <c r="K445" s="48"/>
      <c r="L445" s="48"/>
      <c r="M445" s="48"/>
      <c r="N445" s="48"/>
      <c r="O445" s="48"/>
      <c r="P445" s="48"/>
      <c r="Q445" s="48"/>
      <c r="R445" s="48"/>
      <c r="S445" s="6"/>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c r="HU445" s="13"/>
      <c r="HV445" s="13"/>
      <c r="HW445" s="13"/>
      <c r="HX445" s="13"/>
      <c r="HY445" s="13"/>
      <c r="HZ445" s="13"/>
      <c r="IA445" s="13"/>
      <c r="IB445" s="13"/>
      <c r="IC445" s="13"/>
      <c r="ID445" s="13"/>
      <c r="IE445" s="13"/>
      <c r="IF445" s="13"/>
      <c r="IG445" s="13"/>
      <c r="IH445" s="13"/>
      <c r="II445" s="13"/>
      <c r="IJ445" s="13"/>
    </row>
    <row r="446" spans="1:244" s="3" customFormat="1" ht="13" x14ac:dyDescent="0.3">
      <c r="A446" s="69" t="s">
        <v>890</v>
      </c>
      <c r="B446" s="39"/>
      <c r="C446" s="39"/>
      <c r="D446" s="50"/>
      <c r="E446" s="179"/>
      <c r="F446" s="179"/>
      <c r="G446" s="179"/>
      <c r="H446" s="179"/>
      <c r="I446" s="179"/>
      <c r="J446" s="179"/>
      <c r="K446" s="49"/>
      <c r="L446" s="49"/>
      <c r="M446" s="49"/>
      <c r="N446" s="49"/>
      <c r="O446" s="49"/>
      <c r="P446" s="49"/>
      <c r="Q446" s="49"/>
      <c r="R446" s="49"/>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c r="HU446" s="13"/>
      <c r="HV446" s="13"/>
      <c r="HW446" s="13"/>
      <c r="HX446" s="13"/>
      <c r="HY446" s="13"/>
      <c r="HZ446" s="13"/>
      <c r="IA446" s="13"/>
      <c r="IB446" s="13"/>
      <c r="IC446" s="13"/>
      <c r="ID446" s="13"/>
      <c r="IE446" s="13"/>
      <c r="IF446" s="13"/>
      <c r="IG446" s="13"/>
      <c r="IH446" s="13"/>
      <c r="II446" s="13"/>
      <c r="IJ446" s="13"/>
    </row>
    <row r="447" spans="1:244" s="3" customFormat="1" ht="13" x14ac:dyDescent="0.3">
      <c r="A447" s="30" t="s">
        <v>892</v>
      </c>
      <c r="B447" s="13"/>
      <c r="C447" s="13"/>
      <c r="D447" s="13"/>
      <c r="E447" s="49"/>
      <c r="F447" s="49"/>
      <c r="G447" s="49"/>
      <c r="H447" s="49"/>
      <c r="I447" s="49"/>
      <c r="J447" s="49"/>
      <c r="K447" s="49"/>
      <c r="L447" s="49"/>
      <c r="M447" s="49"/>
      <c r="N447" s="49"/>
      <c r="O447" s="49"/>
      <c r="P447" s="49"/>
      <c r="Q447" s="49"/>
      <c r="R447" s="49"/>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c r="HU447" s="13"/>
      <c r="HV447" s="13"/>
      <c r="HW447" s="13"/>
      <c r="HX447" s="13"/>
      <c r="HY447" s="13"/>
      <c r="HZ447" s="13"/>
      <c r="IA447" s="13"/>
      <c r="IB447" s="13"/>
      <c r="IC447" s="13"/>
      <c r="ID447" s="13"/>
      <c r="IE447" s="13"/>
      <c r="IF447" s="13"/>
      <c r="IG447" s="13"/>
      <c r="IH447" s="13"/>
      <c r="II447" s="13"/>
      <c r="IJ447" s="13"/>
    </row>
    <row r="448" spans="1:244" s="3" customFormat="1" ht="13" x14ac:dyDescent="0.3">
      <c r="A448" s="39"/>
      <c r="B448" s="39"/>
      <c r="C448" s="39"/>
      <c r="D448" s="13"/>
      <c r="E448" s="49"/>
      <c r="F448" s="49"/>
      <c r="G448" s="49"/>
      <c r="H448" s="49"/>
      <c r="I448" s="49"/>
      <c r="J448" s="49"/>
      <c r="K448" s="49"/>
      <c r="L448" s="49"/>
      <c r="M448" s="49"/>
      <c r="N448" s="49"/>
      <c r="O448" s="49"/>
      <c r="P448" s="49"/>
      <c r="Q448" s="49"/>
      <c r="R448" s="49"/>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c r="HU448" s="13"/>
      <c r="HV448" s="13"/>
      <c r="HW448" s="13"/>
      <c r="HX448" s="13"/>
      <c r="HY448" s="13"/>
      <c r="HZ448" s="13"/>
      <c r="IA448" s="13"/>
      <c r="IB448" s="13"/>
      <c r="IC448" s="13"/>
      <c r="ID448" s="13"/>
      <c r="IE448" s="13"/>
      <c r="IF448" s="13"/>
      <c r="IG448" s="13"/>
      <c r="IH448" s="13"/>
      <c r="II448" s="13"/>
      <c r="IJ448" s="13"/>
    </row>
    <row r="449" spans="1:244" s="3" customFormat="1" ht="13" x14ac:dyDescent="0.3">
      <c r="A449" s="13"/>
      <c r="B449" s="13"/>
      <c r="C449" s="13"/>
      <c r="D449" s="13"/>
      <c r="E449" s="49"/>
      <c r="F449" s="49"/>
      <c r="G449" s="49"/>
      <c r="H449" s="49"/>
      <c r="I449" s="49"/>
      <c r="J449" s="49"/>
      <c r="K449" s="49"/>
      <c r="L449" s="49"/>
      <c r="M449" s="49"/>
      <c r="N449" s="49"/>
      <c r="O449" s="49"/>
      <c r="P449" s="49"/>
      <c r="Q449" s="49"/>
      <c r="R449" s="49"/>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c r="HU449" s="13"/>
      <c r="HV449" s="13"/>
      <c r="HW449" s="13"/>
      <c r="HX449" s="13"/>
      <c r="HY449" s="13"/>
      <c r="HZ449" s="13"/>
      <c r="IA449" s="13"/>
      <c r="IB449" s="13"/>
      <c r="IC449" s="13"/>
      <c r="ID449" s="13"/>
      <c r="IE449" s="13"/>
      <c r="IF449" s="13"/>
      <c r="IG449" s="13"/>
      <c r="IH449" s="13"/>
      <c r="II449" s="13"/>
      <c r="IJ449" s="13"/>
    </row>
    <row r="450" spans="1:244" s="3" customFormat="1" ht="13" x14ac:dyDescent="0.3">
      <c r="A450" s="13"/>
      <c r="B450" s="62"/>
      <c r="C450" s="62"/>
      <c r="D450" s="13"/>
      <c r="E450" s="49"/>
      <c r="F450" s="49"/>
      <c r="G450" s="49"/>
      <c r="H450" s="49"/>
      <c r="I450" s="49"/>
      <c r="J450" s="49"/>
      <c r="K450" s="49"/>
      <c r="L450" s="49"/>
      <c r="M450" s="49"/>
      <c r="N450" s="49"/>
      <c r="O450" s="49"/>
      <c r="P450" s="49"/>
      <c r="Q450" s="49"/>
      <c r="R450" s="49"/>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c r="HU450" s="13"/>
      <c r="HV450" s="13"/>
      <c r="HW450" s="13"/>
      <c r="HX450" s="13"/>
      <c r="HY450" s="13"/>
      <c r="HZ450" s="13"/>
      <c r="IA450" s="13"/>
      <c r="IB450" s="13"/>
      <c r="IC450" s="13"/>
      <c r="ID450" s="13"/>
      <c r="IE450" s="13"/>
      <c r="IF450" s="13"/>
      <c r="IG450" s="13"/>
      <c r="IH450" s="13"/>
      <c r="II450" s="13"/>
      <c r="IJ450" s="13"/>
    </row>
    <row r="451" spans="1:244" s="3" customFormat="1" ht="13" x14ac:dyDescent="0.3">
      <c r="A451" s="52"/>
      <c r="B451" s="52"/>
      <c r="C451" s="52"/>
      <c r="D451" s="13"/>
      <c r="E451" s="49"/>
      <c r="F451" s="49"/>
      <c r="G451" s="49"/>
      <c r="H451" s="49"/>
      <c r="I451" s="49"/>
      <c r="J451" s="49"/>
      <c r="K451" s="49"/>
      <c r="L451" s="49"/>
      <c r="M451" s="49"/>
      <c r="N451" s="49"/>
      <c r="O451" s="49"/>
      <c r="P451" s="49"/>
      <c r="Q451" s="49"/>
      <c r="R451" s="49"/>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c r="HU451" s="13"/>
      <c r="HV451" s="13"/>
      <c r="HW451" s="13"/>
      <c r="HX451" s="13"/>
      <c r="HY451" s="13"/>
      <c r="HZ451" s="13"/>
      <c r="IA451" s="13"/>
      <c r="IB451" s="13"/>
      <c r="IC451" s="13"/>
      <c r="ID451" s="13"/>
      <c r="IE451" s="13"/>
      <c r="IF451" s="13"/>
      <c r="IG451" s="13"/>
      <c r="IH451" s="13"/>
      <c r="II451" s="13"/>
      <c r="IJ451" s="13"/>
    </row>
    <row r="452" spans="1:244" s="3" customFormat="1" ht="13" x14ac:dyDescent="0.3">
      <c r="A452" s="13"/>
      <c r="B452" s="13"/>
      <c r="C452" s="13"/>
      <c r="D452" s="13"/>
      <c r="E452" s="49"/>
      <c r="F452" s="49"/>
      <c r="G452" s="49"/>
      <c r="H452" s="49"/>
      <c r="I452" s="49"/>
      <c r="J452" s="49"/>
      <c r="K452" s="49"/>
      <c r="L452" s="49"/>
      <c r="M452" s="49"/>
      <c r="N452" s="49"/>
      <c r="O452" s="49"/>
      <c r="P452" s="49"/>
      <c r="Q452" s="49"/>
      <c r="R452" s="49"/>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c r="HU452" s="13"/>
      <c r="HV452" s="13"/>
      <c r="HW452" s="13"/>
      <c r="HX452" s="13"/>
      <c r="HY452" s="13"/>
      <c r="HZ452" s="13"/>
      <c r="IA452" s="13"/>
      <c r="IB452" s="13"/>
      <c r="IC452" s="13"/>
      <c r="ID452" s="13"/>
      <c r="IE452" s="13"/>
      <c r="IF452" s="13"/>
      <c r="IG452" s="13"/>
      <c r="IH452" s="13"/>
      <c r="II452" s="13"/>
      <c r="IJ452" s="13"/>
    </row>
    <row r="453" spans="1:244" s="3" customFormat="1" ht="13" x14ac:dyDescent="0.3">
      <c r="A453" s="52"/>
      <c r="B453" s="52"/>
      <c r="C453" s="52"/>
      <c r="D453" s="13"/>
      <c r="E453" s="49"/>
      <c r="F453" s="49"/>
      <c r="G453" s="49"/>
      <c r="H453" s="49"/>
      <c r="I453" s="49"/>
      <c r="J453" s="49"/>
      <c r="K453" s="49"/>
      <c r="L453" s="49"/>
      <c r="M453" s="49"/>
      <c r="N453" s="49"/>
      <c r="O453" s="49"/>
      <c r="P453" s="49"/>
      <c r="Q453" s="49"/>
      <c r="R453" s="49"/>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c r="HU453" s="13"/>
      <c r="HV453" s="13"/>
      <c r="HW453" s="13"/>
      <c r="HX453" s="13"/>
      <c r="HY453" s="13"/>
      <c r="HZ453" s="13"/>
      <c r="IA453" s="13"/>
      <c r="IB453" s="13"/>
      <c r="IC453" s="13"/>
      <c r="ID453" s="13"/>
      <c r="IE453" s="13"/>
      <c r="IF453" s="13"/>
      <c r="IG453" s="13"/>
      <c r="IH453" s="13"/>
      <c r="II453" s="13"/>
      <c r="IJ453" s="13"/>
    </row>
    <row r="454" spans="1:244" s="3" customFormat="1" ht="13" x14ac:dyDescent="0.3">
      <c r="A454" s="39"/>
      <c r="B454" s="39"/>
      <c r="C454" s="39"/>
      <c r="D454" s="13"/>
      <c r="E454" s="54"/>
      <c r="F454" s="54"/>
      <c r="G454" s="54"/>
      <c r="H454" s="54"/>
      <c r="I454" s="54"/>
      <c r="J454" s="54"/>
      <c r="K454" s="54"/>
      <c r="L454" s="54"/>
      <c r="M454" s="54"/>
      <c r="N454" s="54"/>
      <c r="O454" s="54"/>
      <c r="P454" s="54"/>
      <c r="Q454" s="54"/>
      <c r="R454" s="54"/>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c r="HU454" s="13"/>
      <c r="HV454" s="13"/>
      <c r="HW454" s="13"/>
      <c r="HX454" s="13"/>
      <c r="HY454" s="13"/>
      <c r="HZ454" s="13"/>
      <c r="IA454" s="13"/>
      <c r="IB454" s="13"/>
      <c r="IC454" s="13"/>
      <c r="ID454" s="13"/>
      <c r="IE454" s="13"/>
      <c r="IF454" s="13"/>
      <c r="IG454" s="13"/>
      <c r="IH454" s="13"/>
      <c r="II454" s="13"/>
      <c r="IJ454" s="13"/>
    </row>
    <row r="455" spans="1:244" s="3" customFormat="1" ht="13" x14ac:dyDescent="0.3">
      <c r="A455" s="52"/>
      <c r="B455" s="52"/>
      <c r="C455" s="52"/>
      <c r="D455" s="13"/>
      <c r="E455" s="54"/>
      <c r="F455" s="54"/>
      <c r="G455" s="54"/>
      <c r="H455" s="54"/>
      <c r="I455" s="54"/>
      <c r="J455" s="54"/>
      <c r="K455" s="54"/>
      <c r="L455" s="54"/>
      <c r="M455" s="54"/>
      <c r="N455" s="54"/>
      <c r="O455" s="54"/>
      <c r="P455" s="54"/>
      <c r="Q455" s="54"/>
      <c r="R455" s="54"/>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c r="HU455" s="13"/>
      <c r="HV455" s="13"/>
      <c r="HW455" s="13"/>
      <c r="HX455" s="13"/>
      <c r="HY455" s="13"/>
      <c r="HZ455" s="13"/>
      <c r="IA455" s="13"/>
      <c r="IB455" s="13"/>
      <c r="IC455" s="13"/>
      <c r="ID455" s="13"/>
      <c r="IE455" s="13"/>
      <c r="IF455" s="13"/>
      <c r="IG455" s="13"/>
      <c r="IH455" s="13"/>
      <c r="II455" s="13"/>
      <c r="IJ455" s="13"/>
    </row>
    <row r="456" spans="1:244" s="3" customFormat="1" ht="13" x14ac:dyDescent="0.3">
      <c r="A456" s="52"/>
      <c r="B456" s="52"/>
      <c r="C456" s="52"/>
      <c r="D456" s="13"/>
      <c r="E456" s="54"/>
      <c r="F456" s="54"/>
      <c r="G456" s="54"/>
      <c r="H456" s="54"/>
      <c r="I456" s="54"/>
      <c r="J456" s="54"/>
      <c r="K456" s="54"/>
      <c r="L456" s="54"/>
      <c r="M456" s="54"/>
      <c r="N456" s="54"/>
      <c r="O456" s="54"/>
      <c r="P456" s="54"/>
      <c r="Q456" s="54"/>
      <c r="R456" s="54"/>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c r="HU456" s="13"/>
      <c r="HV456" s="13"/>
      <c r="HW456" s="13"/>
      <c r="HX456" s="13"/>
      <c r="HY456" s="13"/>
      <c r="HZ456" s="13"/>
      <c r="IA456" s="13"/>
      <c r="IB456" s="13"/>
      <c r="IC456" s="13"/>
      <c r="ID456" s="13"/>
      <c r="IE456" s="13"/>
      <c r="IF456" s="13"/>
      <c r="IG456" s="13"/>
      <c r="IH456" s="13"/>
      <c r="II456" s="13"/>
      <c r="IJ456" s="13"/>
    </row>
    <row r="457" spans="1:244" s="3" customFormat="1" ht="13" x14ac:dyDescent="0.3">
      <c r="A457" s="39"/>
      <c r="B457" s="39"/>
      <c r="C457" s="39"/>
      <c r="D457" s="13"/>
      <c r="E457" s="54"/>
      <c r="F457" s="54"/>
      <c r="G457" s="54"/>
      <c r="H457" s="54"/>
      <c r="I457" s="54"/>
      <c r="J457" s="54"/>
      <c r="K457" s="54"/>
      <c r="L457" s="54"/>
      <c r="M457" s="54"/>
      <c r="N457" s="54"/>
      <c r="O457" s="54"/>
      <c r="P457" s="54"/>
      <c r="Q457" s="54"/>
      <c r="R457" s="54"/>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c r="HU457" s="13"/>
      <c r="HV457" s="13"/>
      <c r="HW457" s="13"/>
      <c r="HX457" s="13"/>
      <c r="HY457" s="13"/>
      <c r="HZ457" s="13"/>
      <c r="IA457" s="13"/>
      <c r="IB457" s="13"/>
      <c r="IC457" s="13"/>
      <c r="ID457" s="13"/>
      <c r="IE457" s="13"/>
      <c r="IF457" s="13"/>
      <c r="IG457" s="13"/>
      <c r="IH457" s="13"/>
      <c r="II457" s="13"/>
      <c r="IJ457" s="13"/>
    </row>
    <row r="458" spans="1:244" s="3" customFormat="1" ht="13" x14ac:dyDescent="0.3">
      <c r="A458" s="39"/>
      <c r="B458" s="39"/>
      <c r="C458" s="39"/>
      <c r="D458" s="13"/>
      <c r="E458" s="54"/>
      <c r="F458" s="54"/>
      <c r="G458" s="54"/>
      <c r="H458" s="54"/>
      <c r="I458" s="54"/>
      <c r="J458" s="54"/>
      <c r="K458" s="54"/>
      <c r="L458" s="54"/>
      <c r="M458" s="54"/>
      <c r="N458" s="54"/>
      <c r="O458" s="54"/>
      <c r="P458" s="54"/>
      <c r="Q458" s="54"/>
      <c r="R458" s="54"/>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c r="HU458" s="13"/>
      <c r="HV458" s="13"/>
      <c r="HW458" s="13"/>
      <c r="HX458" s="13"/>
      <c r="HY458" s="13"/>
      <c r="HZ458" s="13"/>
      <c r="IA458" s="13"/>
      <c r="IB458" s="13"/>
      <c r="IC458" s="13"/>
      <c r="ID458" s="13"/>
      <c r="IE458" s="13"/>
      <c r="IF458" s="13"/>
      <c r="IG458" s="13"/>
      <c r="IH458" s="13"/>
      <c r="II458" s="13"/>
      <c r="IJ458" s="13"/>
    </row>
    <row r="459" spans="1:244" s="3" customFormat="1" ht="13" x14ac:dyDescent="0.3">
      <c r="A459" s="13"/>
      <c r="B459" s="13"/>
      <c r="C459" s="13"/>
      <c r="D459" s="13"/>
      <c r="E459" s="54"/>
      <c r="F459" s="54"/>
      <c r="G459" s="54"/>
      <c r="H459" s="54"/>
      <c r="I459" s="54"/>
      <c r="J459" s="54"/>
      <c r="K459" s="54"/>
      <c r="L459" s="54"/>
      <c r="M459" s="54"/>
      <c r="N459" s="54"/>
      <c r="O459" s="54"/>
      <c r="P459" s="54"/>
      <c r="Q459" s="54"/>
      <c r="R459" s="54"/>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c r="HU459" s="13"/>
      <c r="HV459" s="13"/>
      <c r="HW459" s="13"/>
      <c r="HX459" s="13"/>
      <c r="HY459" s="13"/>
      <c r="HZ459" s="13"/>
      <c r="IA459" s="13"/>
      <c r="IB459" s="13"/>
      <c r="IC459" s="13"/>
      <c r="ID459" s="13"/>
      <c r="IE459" s="13"/>
      <c r="IF459" s="13"/>
      <c r="IG459" s="13"/>
      <c r="IH459" s="13"/>
      <c r="II459" s="13"/>
      <c r="IJ459" s="13"/>
    </row>
    <row r="460" spans="1:244" s="3" customFormat="1" ht="13" x14ac:dyDescent="0.3">
      <c r="A460" s="39"/>
      <c r="B460" s="39"/>
      <c r="C460" s="39"/>
      <c r="D460" s="13"/>
      <c r="E460" s="54"/>
      <c r="F460" s="54"/>
      <c r="G460" s="54"/>
      <c r="H460" s="54"/>
      <c r="I460" s="54"/>
      <c r="J460" s="54"/>
      <c r="K460" s="54"/>
      <c r="L460" s="54"/>
      <c r="M460" s="54"/>
      <c r="N460" s="54"/>
      <c r="O460" s="54"/>
      <c r="P460" s="54"/>
      <c r="Q460" s="54"/>
      <c r="R460" s="54"/>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c r="HU460" s="13"/>
      <c r="HV460" s="13"/>
      <c r="HW460" s="13"/>
      <c r="HX460" s="13"/>
      <c r="HY460" s="13"/>
      <c r="HZ460" s="13"/>
      <c r="IA460" s="13"/>
      <c r="IB460" s="13"/>
      <c r="IC460" s="13"/>
      <c r="ID460" s="13"/>
      <c r="IE460" s="13"/>
      <c r="IF460" s="13"/>
      <c r="IG460" s="13"/>
      <c r="IH460" s="13"/>
      <c r="II460" s="13"/>
      <c r="IJ460" s="13"/>
    </row>
    <row r="461" spans="1:244" s="3" customFormat="1" ht="13" x14ac:dyDescent="0.3">
      <c r="A461" s="39"/>
      <c r="B461" s="52"/>
      <c r="C461" s="52"/>
      <c r="D461" s="13"/>
      <c r="E461" s="54"/>
      <c r="F461" s="54"/>
      <c r="G461" s="54"/>
      <c r="H461" s="54"/>
      <c r="I461" s="54"/>
      <c r="J461" s="54"/>
      <c r="K461" s="54"/>
      <c r="L461" s="54"/>
      <c r="M461" s="54"/>
      <c r="N461" s="54"/>
      <c r="O461" s="54"/>
      <c r="P461" s="54"/>
      <c r="Q461" s="54"/>
      <c r="R461" s="54"/>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c r="HT461" s="13"/>
      <c r="HU461" s="13"/>
      <c r="HV461" s="13"/>
      <c r="HW461" s="13"/>
      <c r="HX461" s="13"/>
      <c r="HY461" s="13"/>
      <c r="HZ461" s="13"/>
      <c r="IA461" s="13"/>
      <c r="IB461" s="13"/>
      <c r="IC461" s="13"/>
      <c r="ID461" s="13"/>
      <c r="IE461" s="13"/>
      <c r="IF461" s="13"/>
      <c r="IG461" s="13"/>
      <c r="IH461" s="13"/>
      <c r="II461" s="13"/>
      <c r="IJ461" s="13"/>
    </row>
    <row r="462" spans="1:244" s="3" customFormat="1" ht="13" x14ac:dyDescent="0.3">
      <c r="A462" s="13"/>
      <c r="B462" s="13"/>
      <c r="C462" s="13"/>
      <c r="D462" s="13"/>
      <c r="E462" s="54"/>
      <c r="F462" s="54"/>
      <c r="G462" s="54"/>
      <c r="H462" s="54"/>
      <c r="I462" s="54"/>
      <c r="J462" s="54"/>
      <c r="K462" s="54"/>
      <c r="L462" s="54"/>
      <c r="M462" s="54"/>
      <c r="N462" s="54"/>
      <c r="O462" s="54"/>
      <c r="P462" s="54"/>
      <c r="Q462" s="54"/>
      <c r="R462" s="54"/>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c r="HT462" s="13"/>
      <c r="HU462" s="13"/>
      <c r="HV462" s="13"/>
      <c r="HW462" s="13"/>
      <c r="HX462" s="13"/>
      <c r="HY462" s="13"/>
      <c r="HZ462" s="13"/>
      <c r="IA462" s="13"/>
      <c r="IB462" s="13"/>
      <c r="IC462" s="13"/>
      <c r="ID462" s="13"/>
      <c r="IE462" s="13"/>
      <c r="IF462" s="13"/>
      <c r="IG462" s="13"/>
      <c r="IH462" s="13"/>
      <c r="II462" s="13"/>
      <c r="IJ462" s="13"/>
    </row>
    <row r="463" spans="1:244" s="3" customFormat="1" ht="13" x14ac:dyDescent="0.3">
      <c r="A463" s="52"/>
      <c r="B463" s="52"/>
      <c r="C463" s="52"/>
      <c r="D463" s="13"/>
      <c r="E463" s="54"/>
      <c r="F463" s="54"/>
      <c r="G463" s="54"/>
      <c r="H463" s="54"/>
      <c r="I463" s="54"/>
      <c r="J463" s="54"/>
      <c r="K463" s="54"/>
      <c r="L463" s="54"/>
      <c r="M463" s="54"/>
      <c r="N463" s="54"/>
      <c r="O463" s="54"/>
      <c r="P463" s="54"/>
      <c r="Q463" s="54"/>
      <c r="R463" s="54"/>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c r="HT463" s="13"/>
      <c r="HU463" s="13"/>
      <c r="HV463" s="13"/>
      <c r="HW463" s="13"/>
      <c r="HX463" s="13"/>
      <c r="HY463" s="13"/>
      <c r="HZ463" s="13"/>
      <c r="IA463" s="13"/>
      <c r="IB463" s="13"/>
      <c r="IC463" s="13"/>
      <c r="ID463" s="13"/>
      <c r="IE463" s="13"/>
      <c r="IF463" s="13"/>
      <c r="IG463" s="13"/>
      <c r="IH463" s="13"/>
      <c r="II463" s="13"/>
      <c r="IJ463" s="13"/>
    </row>
    <row r="464" spans="1:244" s="3" customFormat="1" ht="13" x14ac:dyDescent="0.3">
      <c r="A464" s="52"/>
      <c r="B464" s="52"/>
      <c r="C464" s="52"/>
      <c r="D464" s="13"/>
      <c r="E464" s="54"/>
      <c r="F464" s="54"/>
      <c r="G464" s="54"/>
      <c r="H464" s="54"/>
      <c r="I464" s="54"/>
      <c r="J464" s="54"/>
      <c r="K464" s="54"/>
      <c r="L464" s="54"/>
      <c r="M464" s="54"/>
      <c r="N464" s="54"/>
      <c r="O464" s="54"/>
      <c r="P464" s="54"/>
      <c r="Q464" s="54"/>
      <c r="R464" s="54"/>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c r="HT464" s="13"/>
      <c r="HU464" s="13"/>
      <c r="HV464" s="13"/>
      <c r="HW464" s="13"/>
      <c r="HX464" s="13"/>
      <c r="HY464" s="13"/>
      <c r="HZ464" s="13"/>
      <c r="IA464" s="13"/>
      <c r="IB464" s="13"/>
      <c r="IC464" s="13"/>
      <c r="ID464" s="13"/>
      <c r="IE464" s="13"/>
      <c r="IF464" s="13"/>
      <c r="IG464" s="13"/>
      <c r="IH464" s="13"/>
      <c r="II464" s="13"/>
      <c r="IJ464" s="13"/>
    </row>
    <row r="465" spans="1:244" s="3" customFormat="1" ht="13" x14ac:dyDescent="0.3">
      <c r="A465" s="52"/>
      <c r="B465" s="52"/>
      <c r="C465" s="52"/>
      <c r="D465" s="13"/>
      <c r="E465" s="54"/>
      <c r="F465" s="54"/>
      <c r="G465" s="54"/>
      <c r="H465" s="54"/>
      <c r="I465" s="54"/>
      <c r="J465" s="54"/>
      <c r="K465" s="54"/>
      <c r="L465" s="54"/>
      <c r="M465" s="54"/>
      <c r="N465" s="54"/>
      <c r="O465" s="54"/>
      <c r="P465" s="54"/>
      <c r="Q465" s="54"/>
      <c r="R465" s="54"/>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c r="HT465" s="13"/>
      <c r="HU465" s="13"/>
      <c r="HV465" s="13"/>
      <c r="HW465" s="13"/>
      <c r="HX465" s="13"/>
      <c r="HY465" s="13"/>
      <c r="HZ465" s="13"/>
      <c r="IA465" s="13"/>
      <c r="IB465" s="13"/>
      <c r="IC465" s="13"/>
      <c r="ID465" s="13"/>
      <c r="IE465" s="13"/>
      <c r="IF465" s="13"/>
      <c r="IG465" s="13"/>
      <c r="IH465" s="13"/>
      <c r="II465" s="13"/>
      <c r="IJ465" s="13"/>
    </row>
    <row r="466" spans="1:244" s="3" customFormat="1" ht="13" x14ac:dyDescent="0.3">
      <c r="A466" s="52"/>
      <c r="B466" s="52"/>
      <c r="C466" s="52"/>
      <c r="D466" s="13"/>
      <c r="E466" s="54"/>
      <c r="F466" s="54"/>
      <c r="G466" s="54"/>
      <c r="H466" s="54"/>
      <c r="I466" s="54"/>
      <c r="J466" s="54"/>
      <c r="K466" s="54"/>
      <c r="L466" s="54"/>
      <c r="M466" s="54"/>
      <c r="N466" s="54"/>
      <c r="O466" s="54"/>
      <c r="P466" s="54"/>
      <c r="Q466" s="54"/>
      <c r="R466" s="54"/>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c r="HT466" s="13"/>
      <c r="HU466" s="13"/>
      <c r="HV466" s="13"/>
      <c r="HW466" s="13"/>
      <c r="HX466" s="13"/>
      <c r="HY466" s="13"/>
      <c r="HZ466" s="13"/>
      <c r="IA466" s="13"/>
      <c r="IB466" s="13"/>
      <c r="IC466" s="13"/>
      <c r="ID466" s="13"/>
      <c r="IE466" s="13"/>
      <c r="IF466" s="13"/>
      <c r="IG466" s="13"/>
      <c r="IH466" s="13"/>
      <c r="II466" s="13"/>
      <c r="IJ466" s="13"/>
    </row>
    <row r="467" spans="1:244" s="3" customFormat="1" ht="13" x14ac:dyDescent="0.3">
      <c r="A467" s="13"/>
      <c r="B467" s="13"/>
      <c r="C467" s="13"/>
      <c r="D467" s="13"/>
      <c r="E467" s="54"/>
      <c r="F467" s="54"/>
      <c r="G467" s="54"/>
      <c r="H467" s="54"/>
      <c r="I467" s="54"/>
      <c r="J467" s="54"/>
      <c r="K467" s="54"/>
      <c r="L467" s="54"/>
      <c r="M467" s="54"/>
      <c r="N467" s="54"/>
      <c r="O467" s="54"/>
      <c r="P467" s="54"/>
      <c r="Q467" s="54"/>
      <c r="R467" s="54"/>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c r="HT467" s="13"/>
      <c r="HU467" s="13"/>
      <c r="HV467" s="13"/>
      <c r="HW467" s="13"/>
      <c r="HX467" s="13"/>
      <c r="HY467" s="13"/>
      <c r="HZ467" s="13"/>
      <c r="IA467" s="13"/>
      <c r="IB467" s="13"/>
      <c r="IC467" s="13"/>
      <c r="ID467" s="13"/>
      <c r="IE467" s="13"/>
      <c r="IF467" s="13"/>
      <c r="IG467" s="13"/>
      <c r="IH467" s="13"/>
      <c r="II467" s="13"/>
      <c r="IJ467" s="13"/>
    </row>
    <row r="468" spans="1:244" s="3" customFormat="1" ht="13" x14ac:dyDescent="0.3">
      <c r="A468" s="39"/>
      <c r="B468" s="52"/>
      <c r="C468" s="52"/>
      <c r="D468" s="13"/>
      <c r="E468" s="54"/>
      <c r="F468" s="54"/>
      <c r="G468" s="54"/>
      <c r="H468" s="54"/>
      <c r="I468" s="54"/>
      <c r="J468" s="54"/>
      <c r="K468" s="54"/>
      <c r="L468" s="54"/>
      <c r="M468" s="54"/>
      <c r="N468" s="54"/>
      <c r="O468" s="54"/>
      <c r="P468" s="54"/>
      <c r="Q468" s="54"/>
      <c r="R468" s="54"/>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c r="HU468" s="13"/>
      <c r="HV468" s="13"/>
      <c r="HW468" s="13"/>
      <c r="HX468" s="13"/>
      <c r="HY468" s="13"/>
      <c r="HZ468" s="13"/>
      <c r="IA468" s="13"/>
      <c r="IB468" s="13"/>
      <c r="IC468" s="13"/>
      <c r="ID468" s="13"/>
      <c r="IE468" s="13"/>
      <c r="IF468" s="13"/>
      <c r="IG468" s="13"/>
      <c r="IH468" s="13"/>
      <c r="II468" s="13"/>
      <c r="IJ468" s="13"/>
    </row>
    <row r="469" spans="1:244" s="3" customFormat="1" ht="13" x14ac:dyDescent="0.3">
      <c r="A469" s="39"/>
      <c r="B469" s="39"/>
      <c r="C469" s="39"/>
      <c r="D469" s="13"/>
      <c r="E469" s="54"/>
      <c r="F469" s="54"/>
      <c r="G469" s="54"/>
      <c r="H469" s="54"/>
      <c r="I469" s="54"/>
      <c r="J469" s="54"/>
      <c r="K469" s="54"/>
      <c r="L469" s="54"/>
      <c r="M469" s="54"/>
      <c r="N469" s="54"/>
      <c r="O469" s="54"/>
      <c r="P469" s="54"/>
      <c r="Q469" s="54"/>
      <c r="R469" s="54"/>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c r="HT469" s="13"/>
      <c r="HU469" s="13"/>
      <c r="HV469" s="13"/>
      <c r="HW469" s="13"/>
      <c r="HX469" s="13"/>
      <c r="HY469" s="13"/>
      <c r="HZ469" s="13"/>
      <c r="IA469" s="13"/>
      <c r="IB469" s="13"/>
      <c r="IC469" s="13"/>
      <c r="ID469" s="13"/>
      <c r="IE469" s="13"/>
      <c r="IF469" s="13"/>
      <c r="IG469" s="13"/>
      <c r="IH469" s="13"/>
      <c r="II469" s="13"/>
      <c r="IJ469" s="13"/>
    </row>
    <row r="470" spans="1:244" s="3" customFormat="1" ht="13" x14ac:dyDescent="0.3">
      <c r="A470" s="39"/>
      <c r="B470" s="39"/>
      <c r="C470" s="39"/>
      <c r="D470" s="13"/>
      <c r="E470" s="54"/>
      <c r="F470" s="54"/>
      <c r="G470" s="54"/>
      <c r="H470" s="54"/>
      <c r="I470" s="54"/>
      <c r="J470" s="54"/>
      <c r="K470" s="54"/>
      <c r="L470" s="54"/>
      <c r="M470" s="54"/>
      <c r="N470" s="54"/>
      <c r="O470" s="54"/>
      <c r="P470" s="54"/>
      <c r="Q470" s="54"/>
      <c r="R470" s="54"/>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c r="HU470" s="13"/>
      <c r="HV470" s="13"/>
      <c r="HW470" s="13"/>
      <c r="HX470" s="13"/>
      <c r="HY470" s="13"/>
      <c r="HZ470" s="13"/>
      <c r="IA470" s="13"/>
      <c r="IB470" s="13"/>
      <c r="IC470" s="13"/>
      <c r="ID470" s="13"/>
      <c r="IE470" s="13"/>
      <c r="IF470" s="13"/>
      <c r="IG470" s="13"/>
      <c r="IH470" s="13"/>
      <c r="II470" s="13"/>
      <c r="IJ470" s="13"/>
    </row>
    <row r="471" spans="1:244" s="3" customFormat="1" ht="13" x14ac:dyDescent="0.3">
      <c r="A471" s="39"/>
      <c r="B471" s="39"/>
      <c r="C471" s="39"/>
      <c r="D471" s="13"/>
      <c r="E471" s="54"/>
      <c r="F471" s="54"/>
      <c r="G471" s="54"/>
      <c r="H471" s="54"/>
      <c r="I471" s="54"/>
      <c r="J471" s="54"/>
      <c r="K471" s="54"/>
      <c r="L471" s="54"/>
      <c r="M471" s="54"/>
      <c r="N471" s="54"/>
      <c r="O471" s="54"/>
      <c r="P471" s="54"/>
      <c r="Q471" s="54"/>
      <c r="R471" s="54"/>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c r="HU471" s="13"/>
      <c r="HV471" s="13"/>
      <c r="HW471" s="13"/>
      <c r="HX471" s="13"/>
      <c r="HY471" s="13"/>
      <c r="HZ471" s="13"/>
      <c r="IA471" s="13"/>
      <c r="IB471" s="13"/>
      <c r="IC471" s="13"/>
      <c r="ID471" s="13"/>
      <c r="IE471" s="13"/>
      <c r="IF471" s="13"/>
      <c r="IG471" s="13"/>
      <c r="IH471" s="13"/>
      <c r="II471" s="13"/>
      <c r="IJ471" s="13"/>
    </row>
    <row r="472" spans="1:244" s="3" customFormat="1" ht="13" x14ac:dyDescent="0.3">
      <c r="A472" s="39"/>
      <c r="B472" s="39"/>
      <c r="C472" s="39"/>
      <c r="D472" s="13"/>
      <c r="E472" s="54"/>
      <c r="F472" s="54"/>
      <c r="G472" s="54"/>
      <c r="H472" s="54"/>
      <c r="I472" s="54"/>
      <c r="J472" s="54"/>
      <c r="K472" s="54"/>
      <c r="L472" s="54"/>
      <c r="M472" s="54"/>
      <c r="N472" s="54"/>
      <c r="O472" s="54"/>
      <c r="P472" s="54"/>
      <c r="Q472" s="54"/>
      <c r="R472" s="54"/>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c r="HT472" s="13"/>
      <c r="HU472" s="13"/>
      <c r="HV472" s="13"/>
      <c r="HW472" s="13"/>
      <c r="HX472" s="13"/>
      <c r="HY472" s="13"/>
      <c r="HZ472" s="13"/>
      <c r="IA472" s="13"/>
      <c r="IB472" s="13"/>
      <c r="IC472" s="13"/>
      <c r="ID472" s="13"/>
      <c r="IE472" s="13"/>
      <c r="IF472" s="13"/>
      <c r="IG472" s="13"/>
      <c r="IH472" s="13"/>
      <c r="II472" s="13"/>
      <c r="IJ472" s="13"/>
    </row>
    <row r="473" spans="1:244" s="3" customFormat="1" ht="13" x14ac:dyDescent="0.3">
      <c r="A473" s="13"/>
      <c r="B473" s="13"/>
      <c r="C473" s="13"/>
      <c r="D473" s="13"/>
      <c r="E473" s="54"/>
      <c r="F473" s="54"/>
      <c r="G473" s="54"/>
      <c r="H473" s="54"/>
      <c r="I473" s="54"/>
      <c r="J473" s="54"/>
      <c r="K473" s="54"/>
      <c r="L473" s="54"/>
      <c r="M473" s="54"/>
      <c r="N473" s="54"/>
      <c r="O473" s="54"/>
      <c r="P473" s="54"/>
      <c r="Q473" s="54"/>
      <c r="R473" s="54"/>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c r="HU473" s="13"/>
      <c r="HV473" s="13"/>
      <c r="HW473" s="13"/>
      <c r="HX473" s="13"/>
      <c r="HY473" s="13"/>
      <c r="HZ473" s="13"/>
      <c r="IA473" s="13"/>
      <c r="IB473" s="13"/>
      <c r="IC473" s="13"/>
      <c r="ID473" s="13"/>
      <c r="IE473" s="13"/>
      <c r="IF473" s="13"/>
      <c r="IG473" s="13"/>
      <c r="IH473" s="13"/>
      <c r="II473" s="13"/>
      <c r="IJ473" s="13"/>
    </row>
    <row r="474" spans="1:244" s="3" customFormat="1" ht="13" x14ac:dyDescent="0.3">
      <c r="A474" s="52"/>
      <c r="B474" s="39"/>
      <c r="C474" s="39"/>
      <c r="D474" s="13"/>
      <c r="E474" s="54"/>
      <c r="F474" s="54"/>
      <c r="G474" s="54"/>
      <c r="H474" s="54"/>
      <c r="I474" s="54"/>
      <c r="J474" s="54"/>
      <c r="K474" s="54"/>
      <c r="L474" s="54"/>
      <c r="M474" s="54"/>
      <c r="N474" s="54"/>
      <c r="O474" s="54"/>
      <c r="P474" s="54"/>
      <c r="Q474" s="54"/>
      <c r="R474" s="54"/>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c r="HU474" s="13"/>
      <c r="HV474" s="13"/>
      <c r="HW474" s="13"/>
      <c r="HX474" s="13"/>
      <c r="HY474" s="13"/>
      <c r="HZ474" s="13"/>
      <c r="IA474" s="13"/>
      <c r="IB474" s="13"/>
      <c r="IC474" s="13"/>
      <c r="ID474" s="13"/>
      <c r="IE474" s="13"/>
      <c r="IF474" s="13"/>
      <c r="IG474" s="13"/>
      <c r="IH474" s="13"/>
      <c r="II474" s="13"/>
      <c r="IJ474" s="13"/>
    </row>
    <row r="475" spans="1:244" s="3" customFormat="1" ht="13" x14ac:dyDescent="0.3">
      <c r="A475" s="13"/>
      <c r="B475" s="13"/>
      <c r="C475" s="13"/>
      <c r="D475" s="13"/>
      <c r="E475" s="54"/>
      <c r="F475" s="54"/>
      <c r="G475" s="54"/>
      <c r="H475" s="54"/>
      <c r="I475" s="54"/>
      <c r="J475" s="54"/>
      <c r="K475" s="54"/>
      <c r="L475" s="54"/>
      <c r="M475" s="54"/>
      <c r="N475" s="54"/>
      <c r="O475" s="54"/>
      <c r="P475" s="54"/>
      <c r="Q475" s="54"/>
      <c r="R475" s="54"/>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c r="HU475" s="13"/>
      <c r="HV475" s="13"/>
      <c r="HW475" s="13"/>
      <c r="HX475" s="13"/>
      <c r="HY475" s="13"/>
      <c r="HZ475" s="13"/>
      <c r="IA475" s="13"/>
      <c r="IB475" s="13"/>
      <c r="IC475" s="13"/>
      <c r="ID475" s="13"/>
      <c r="IE475" s="13"/>
      <c r="IF475" s="13"/>
      <c r="IG475" s="13"/>
      <c r="IH475" s="13"/>
      <c r="II475" s="13"/>
      <c r="IJ475" s="13"/>
    </row>
    <row r="476" spans="1:244" s="3" customFormat="1" ht="13" x14ac:dyDescent="0.3">
      <c r="A476" s="62"/>
      <c r="B476" s="62"/>
      <c r="C476" s="62"/>
      <c r="D476" s="13"/>
      <c r="E476" s="54"/>
      <c r="F476" s="54"/>
      <c r="G476" s="54"/>
      <c r="H476" s="54"/>
      <c r="I476" s="54"/>
      <c r="J476" s="54"/>
      <c r="K476" s="54"/>
      <c r="L476" s="54"/>
      <c r="M476" s="54"/>
      <c r="N476" s="54"/>
      <c r="O476" s="54"/>
      <c r="P476" s="54"/>
      <c r="Q476" s="54"/>
      <c r="R476" s="54"/>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c r="HU476" s="13"/>
      <c r="HV476" s="13"/>
      <c r="HW476" s="13"/>
      <c r="HX476" s="13"/>
      <c r="HY476" s="13"/>
      <c r="HZ476" s="13"/>
      <c r="IA476" s="13"/>
      <c r="IB476" s="13"/>
      <c r="IC476" s="13"/>
      <c r="ID476" s="13"/>
      <c r="IE476" s="13"/>
      <c r="IF476" s="13"/>
      <c r="IG476" s="13"/>
      <c r="IH476" s="13"/>
      <c r="II476" s="13"/>
      <c r="IJ476" s="13"/>
    </row>
    <row r="477" spans="1:244" s="3" customFormat="1" ht="13" x14ac:dyDescent="0.3">
      <c r="A477" s="52"/>
      <c r="B477" s="39"/>
      <c r="C477" s="39"/>
      <c r="D477" s="13"/>
      <c r="E477" s="54"/>
      <c r="F477" s="54"/>
      <c r="G477" s="54"/>
      <c r="H477" s="54"/>
      <c r="I477" s="54"/>
      <c r="J477" s="54"/>
      <c r="K477" s="54"/>
      <c r="L477" s="54"/>
      <c r="M477" s="54"/>
      <c r="N477" s="54"/>
      <c r="O477" s="54"/>
      <c r="P477" s="54"/>
      <c r="Q477" s="54"/>
      <c r="R477" s="54"/>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c r="HU477" s="13"/>
      <c r="HV477" s="13"/>
      <c r="HW477" s="13"/>
      <c r="HX477" s="13"/>
      <c r="HY477" s="13"/>
      <c r="HZ477" s="13"/>
      <c r="IA477" s="13"/>
      <c r="IB477" s="13"/>
      <c r="IC477" s="13"/>
      <c r="ID477" s="13"/>
      <c r="IE477" s="13"/>
      <c r="IF477" s="13"/>
      <c r="IG477" s="13"/>
      <c r="IH477" s="13"/>
      <c r="II477" s="13"/>
      <c r="IJ477" s="13"/>
    </row>
    <row r="478" spans="1:244" s="3" customFormat="1" ht="13" x14ac:dyDescent="0.3">
      <c r="A478" s="62"/>
      <c r="B478" s="62"/>
      <c r="C478" s="62"/>
      <c r="D478" s="13"/>
      <c r="E478" s="54"/>
      <c r="F478" s="54"/>
      <c r="G478" s="54"/>
      <c r="H478" s="54"/>
      <c r="I478" s="54"/>
      <c r="J478" s="54"/>
      <c r="K478" s="54"/>
      <c r="L478" s="54"/>
      <c r="M478" s="54"/>
      <c r="N478" s="54"/>
      <c r="O478" s="54"/>
      <c r="P478" s="54"/>
      <c r="Q478" s="54"/>
      <c r="R478" s="54"/>
      <c r="S478" s="13"/>
      <c r="T478" s="39"/>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c r="HU478" s="13"/>
      <c r="HV478" s="13"/>
      <c r="HW478" s="13"/>
      <c r="HX478" s="13"/>
      <c r="HY478" s="13"/>
      <c r="HZ478" s="13"/>
      <c r="IA478" s="13"/>
      <c r="IB478" s="13"/>
      <c r="IC478" s="13"/>
      <c r="ID478" s="13"/>
      <c r="IE478" s="13"/>
      <c r="IF478" s="13"/>
      <c r="IG478" s="13"/>
      <c r="IH478" s="13"/>
      <c r="II478" s="13"/>
      <c r="IJ478" s="13"/>
    </row>
    <row r="479" spans="1:244" x14ac:dyDescent="0.25">
      <c r="A479" s="13"/>
      <c r="B479" s="13"/>
      <c r="C479" s="13"/>
      <c r="D479" s="13"/>
      <c r="E479" s="54"/>
      <c r="F479" s="54"/>
      <c r="G479" s="54"/>
      <c r="H479" s="54"/>
      <c r="I479" s="54"/>
      <c r="J479" s="54"/>
      <c r="K479" s="54"/>
      <c r="L479" s="54"/>
      <c r="M479" s="54"/>
      <c r="N479" s="54"/>
      <c r="O479" s="54"/>
      <c r="P479" s="54"/>
      <c r="Q479" s="54"/>
      <c r="R479" s="54"/>
      <c r="S479" s="13"/>
      <c r="T479" s="39"/>
      <c r="U479" s="39"/>
    </row>
    <row r="480" spans="1:244" x14ac:dyDescent="0.25">
      <c r="A480" s="39"/>
      <c r="D480" s="13"/>
      <c r="E480" s="54"/>
      <c r="F480" s="54"/>
      <c r="G480" s="54"/>
      <c r="H480" s="54"/>
      <c r="I480" s="54"/>
      <c r="J480" s="54"/>
      <c r="K480" s="54"/>
      <c r="L480" s="54"/>
      <c r="M480" s="54"/>
      <c r="N480" s="54"/>
      <c r="O480" s="54"/>
      <c r="P480" s="54"/>
      <c r="Q480" s="54"/>
      <c r="R480" s="54"/>
      <c r="S480" s="13"/>
      <c r="T480" s="39"/>
      <c r="U480" s="39"/>
    </row>
    <row r="481" spans="1:244" x14ac:dyDescent="0.25">
      <c r="A481" s="13"/>
      <c r="B481" s="13"/>
      <c r="C481" s="13"/>
      <c r="D481" s="13"/>
      <c r="E481" s="54"/>
      <c r="F481" s="54"/>
      <c r="G481" s="54"/>
      <c r="H481" s="54"/>
      <c r="I481" s="54"/>
      <c r="J481" s="54"/>
      <c r="K481" s="54"/>
      <c r="L481" s="54"/>
      <c r="M481" s="54"/>
      <c r="N481" s="54"/>
      <c r="O481" s="54"/>
      <c r="P481" s="54"/>
      <c r="Q481" s="54"/>
      <c r="R481" s="54"/>
      <c r="S481" s="13"/>
      <c r="T481" s="39"/>
      <c r="U481" s="39"/>
    </row>
    <row r="482" spans="1:244" x14ac:dyDescent="0.25">
      <c r="A482" s="52"/>
      <c r="D482" s="13"/>
      <c r="E482" s="54"/>
      <c r="F482" s="54"/>
      <c r="G482" s="54"/>
      <c r="H482" s="54"/>
      <c r="I482" s="54"/>
      <c r="J482" s="54"/>
      <c r="K482" s="54"/>
      <c r="L482" s="54"/>
      <c r="M482" s="54"/>
      <c r="N482" s="54"/>
      <c r="O482" s="54"/>
      <c r="P482" s="54"/>
      <c r="Q482" s="54"/>
      <c r="R482" s="54"/>
      <c r="S482" s="13"/>
      <c r="T482" s="39"/>
      <c r="U482" s="39"/>
    </row>
    <row r="483" spans="1:244" x14ac:dyDescent="0.25">
      <c r="A483" s="61"/>
      <c r="B483" s="61"/>
      <c r="C483" s="61"/>
      <c r="D483" s="13"/>
      <c r="E483" s="54"/>
      <c r="F483" s="54"/>
      <c r="G483" s="54"/>
      <c r="H483" s="54"/>
      <c r="I483" s="54"/>
      <c r="J483" s="54"/>
      <c r="K483" s="54"/>
      <c r="L483" s="54"/>
      <c r="M483" s="54"/>
      <c r="N483" s="54"/>
      <c r="O483" s="54"/>
      <c r="P483" s="54"/>
      <c r="Q483" s="54"/>
      <c r="R483" s="54"/>
      <c r="S483" s="13"/>
      <c r="T483" s="39"/>
      <c r="U483" s="39"/>
    </row>
    <row r="484" spans="1:244" x14ac:dyDescent="0.25">
      <c r="A484" s="39"/>
      <c r="D484" s="13"/>
      <c r="E484" s="54"/>
      <c r="F484" s="54"/>
      <c r="G484" s="54"/>
      <c r="H484" s="54"/>
      <c r="I484" s="54"/>
      <c r="J484" s="54"/>
      <c r="K484" s="54"/>
      <c r="L484" s="54"/>
      <c r="M484" s="54"/>
      <c r="N484" s="54"/>
      <c r="O484" s="54"/>
      <c r="P484" s="54"/>
      <c r="Q484" s="54"/>
      <c r="R484" s="54"/>
      <c r="S484" s="13"/>
      <c r="T484" s="39"/>
      <c r="U484" s="39"/>
    </row>
    <row r="485" spans="1:244" x14ac:dyDescent="0.25">
      <c r="A485" s="52"/>
      <c r="D485" s="13"/>
      <c r="E485" s="54"/>
      <c r="F485" s="54"/>
      <c r="G485" s="54"/>
      <c r="H485" s="54"/>
      <c r="I485" s="54"/>
      <c r="J485" s="54"/>
      <c r="K485" s="54"/>
      <c r="L485" s="54"/>
      <c r="M485" s="54"/>
      <c r="N485" s="54"/>
      <c r="O485" s="54"/>
      <c r="P485" s="54"/>
      <c r="Q485" s="54"/>
      <c r="R485" s="54"/>
      <c r="S485" s="13"/>
      <c r="T485" s="39"/>
      <c r="U485" s="39"/>
    </row>
    <row r="486" spans="1:244" x14ac:dyDescent="0.25">
      <c r="A486" s="39"/>
      <c r="B486" s="52"/>
      <c r="C486" s="52"/>
      <c r="D486" s="13"/>
      <c r="E486" s="54"/>
      <c r="F486" s="54"/>
      <c r="G486" s="54"/>
      <c r="H486" s="54"/>
      <c r="I486" s="54"/>
      <c r="J486" s="54"/>
      <c r="K486" s="54"/>
      <c r="L486" s="54"/>
      <c r="M486" s="54"/>
      <c r="N486" s="54"/>
      <c r="O486" s="54"/>
      <c r="P486" s="54"/>
      <c r="Q486" s="54"/>
      <c r="R486" s="54"/>
      <c r="S486" s="13"/>
      <c r="T486" s="13"/>
      <c r="U486" s="39"/>
    </row>
    <row r="487" spans="1:244" s="3" customFormat="1" ht="13" x14ac:dyDescent="0.3">
      <c r="A487" s="39"/>
      <c r="B487" s="52"/>
      <c r="C487" s="52"/>
      <c r="D487" s="13"/>
      <c r="E487" s="54"/>
      <c r="F487" s="54"/>
      <c r="G487" s="54"/>
      <c r="H487" s="54"/>
      <c r="I487" s="54"/>
      <c r="J487" s="54"/>
      <c r="K487" s="54"/>
      <c r="L487" s="54"/>
      <c r="M487" s="54"/>
      <c r="N487" s="54"/>
      <c r="O487" s="54"/>
      <c r="P487" s="54"/>
      <c r="Q487" s="54"/>
      <c r="R487" s="54"/>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c r="HU487" s="13"/>
      <c r="HV487" s="13"/>
      <c r="HW487" s="13"/>
      <c r="HX487" s="13"/>
      <c r="HY487" s="13"/>
      <c r="HZ487" s="13"/>
      <c r="IA487" s="13"/>
      <c r="IB487" s="13"/>
      <c r="IC487" s="13"/>
      <c r="ID487" s="13"/>
      <c r="IE487" s="13"/>
      <c r="IF487" s="13"/>
      <c r="IG487" s="13"/>
      <c r="IH487" s="13"/>
      <c r="II487" s="13"/>
      <c r="IJ487" s="13"/>
    </row>
    <row r="488" spans="1:244" s="3" customFormat="1" ht="13" x14ac:dyDescent="0.3">
      <c r="A488" s="39"/>
      <c r="B488" s="52"/>
      <c r="C488" s="52"/>
      <c r="D488" s="13"/>
      <c r="E488" s="54"/>
      <c r="F488" s="54"/>
      <c r="G488" s="54"/>
      <c r="H488" s="54"/>
      <c r="I488" s="54"/>
      <c r="J488" s="54"/>
      <c r="K488" s="54"/>
      <c r="L488" s="54"/>
      <c r="M488" s="54"/>
      <c r="N488" s="54"/>
      <c r="O488" s="54"/>
      <c r="P488" s="54"/>
      <c r="Q488" s="54"/>
      <c r="R488" s="54"/>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c r="HU488" s="13"/>
      <c r="HV488" s="13"/>
      <c r="HW488" s="13"/>
      <c r="HX488" s="13"/>
      <c r="HY488" s="13"/>
      <c r="HZ488" s="13"/>
      <c r="IA488" s="13"/>
      <c r="IB488" s="13"/>
      <c r="IC488" s="13"/>
      <c r="ID488" s="13"/>
      <c r="IE488" s="13"/>
      <c r="IF488" s="13"/>
      <c r="IG488" s="13"/>
      <c r="IH488" s="13"/>
      <c r="II488" s="13"/>
      <c r="IJ488" s="13"/>
    </row>
    <row r="489" spans="1:244" s="3" customFormat="1" ht="13" x14ac:dyDescent="0.3">
      <c r="A489" s="39"/>
      <c r="B489" s="52"/>
      <c r="C489" s="52"/>
      <c r="D489" s="13"/>
      <c r="E489" s="54"/>
      <c r="F489" s="54"/>
      <c r="G489" s="54"/>
      <c r="H489" s="54"/>
      <c r="I489" s="54"/>
      <c r="J489" s="54"/>
      <c r="K489" s="54"/>
      <c r="L489" s="54"/>
      <c r="M489" s="54"/>
      <c r="N489" s="54"/>
      <c r="O489" s="54"/>
      <c r="P489" s="54"/>
      <c r="Q489" s="54"/>
      <c r="R489" s="54"/>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c r="HU489" s="13"/>
      <c r="HV489" s="13"/>
      <c r="HW489" s="13"/>
      <c r="HX489" s="13"/>
      <c r="HY489" s="13"/>
      <c r="HZ489" s="13"/>
      <c r="IA489" s="13"/>
      <c r="IB489" s="13"/>
      <c r="IC489" s="13"/>
      <c r="ID489" s="13"/>
      <c r="IE489" s="13"/>
      <c r="IF489" s="13"/>
      <c r="IG489" s="13"/>
      <c r="IH489" s="13"/>
      <c r="II489" s="13"/>
      <c r="IJ489" s="13"/>
    </row>
    <row r="490" spans="1:244" s="3" customFormat="1" ht="13" x14ac:dyDescent="0.3">
      <c r="A490" s="52"/>
      <c r="B490" s="52"/>
      <c r="C490" s="52"/>
      <c r="D490" s="13"/>
      <c r="E490" s="54"/>
      <c r="F490" s="54"/>
      <c r="G490" s="54"/>
      <c r="H490" s="54"/>
      <c r="I490" s="54"/>
      <c r="J490" s="54"/>
      <c r="K490" s="54"/>
      <c r="L490" s="54"/>
      <c r="M490" s="54"/>
      <c r="N490" s="54"/>
      <c r="O490" s="54"/>
      <c r="P490" s="54"/>
      <c r="Q490" s="54"/>
      <c r="R490" s="54"/>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c r="HU490" s="13"/>
      <c r="HV490" s="13"/>
      <c r="HW490" s="13"/>
      <c r="HX490" s="13"/>
      <c r="HY490" s="13"/>
      <c r="HZ490" s="13"/>
      <c r="IA490" s="13"/>
      <c r="IB490" s="13"/>
      <c r="IC490" s="13"/>
      <c r="ID490" s="13"/>
      <c r="IE490" s="13"/>
      <c r="IF490" s="13"/>
      <c r="IG490" s="13"/>
      <c r="IH490" s="13"/>
      <c r="II490" s="13"/>
      <c r="IJ490" s="13"/>
    </row>
    <row r="491" spans="1:244" s="3" customFormat="1" ht="13" x14ac:dyDescent="0.3">
      <c r="A491" s="13"/>
      <c r="B491" s="62"/>
      <c r="C491" s="62"/>
      <c r="D491" s="13"/>
      <c r="E491" s="54"/>
      <c r="F491" s="54"/>
      <c r="G491" s="54"/>
      <c r="H491" s="54"/>
      <c r="I491" s="54"/>
      <c r="J491" s="54"/>
      <c r="K491" s="54"/>
      <c r="L491" s="54"/>
      <c r="M491" s="54"/>
      <c r="N491" s="54"/>
      <c r="O491" s="54"/>
      <c r="P491" s="54"/>
      <c r="Q491" s="54"/>
      <c r="R491" s="54"/>
      <c r="S491" s="13"/>
      <c r="T491" s="39"/>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c r="HU491" s="13"/>
      <c r="HV491" s="13"/>
      <c r="HW491" s="13"/>
      <c r="HX491" s="13"/>
      <c r="HY491" s="13"/>
      <c r="HZ491" s="13"/>
      <c r="IA491" s="13"/>
      <c r="IB491" s="13"/>
      <c r="IC491" s="13"/>
      <c r="ID491" s="13"/>
      <c r="IE491" s="13"/>
      <c r="IF491" s="13"/>
      <c r="IG491" s="13"/>
      <c r="IH491" s="13"/>
      <c r="II491" s="13"/>
      <c r="IJ491" s="13"/>
    </row>
    <row r="492" spans="1:244" x14ac:dyDescent="0.25">
      <c r="A492" s="62"/>
      <c r="B492" s="62"/>
      <c r="C492" s="62"/>
      <c r="D492" s="13"/>
      <c r="E492" s="54"/>
      <c r="F492" s="54"/>
      <c r="G492" s="54"/>
      <c r="H492" s="54"/>
      <c r="I492" s="54"/>
      <c r="J492" s="54"/>
      <c r="K492" s="54"/>
      <c r="L492" s="54"/>
      <c r="M492" s="54"/>
      <c r="N492" s="54"/>
      <c r="O492" s="54"/>
      <c r="P492" s="54"/>
      <c r="Q492" s="54"/>
      <c r="R492" s="54"/>
      <c r="S492" s="13"/>
      <c r="T492" s="13"/>
      <c r="U492" s="39"/>
    </row>
    <row r="493" spans="1:244" s="3" customFormat="1" ht="13" x14ac:dyDescent="0.3">
      <c r="A493" s="62"/>
      <c r="B493" s="62"/>
      <c r="C493" s="62"/>
      <c r="D493" s="13"/>
      <c r="E493" s="54"/>
      <c r="F493" s="54"/>
      <c r="G493" s="54"/>
      <c r="H493" s="54"/>
      <c r="I493" s="54"/>
      <c r="J493" s="54"/>
      <c r="K493" s="54"/>
      <c r="L493" s="54"/>
      <c r="M493" s="54"/>
      <c r="N493" s="54"/>
      <c r="O493" s="54"/>
      <c r="P493" s="54"/>
      <c r="Q493" s="54"/>
      <c r="R493" s="54"/>
      <c r="S493" s="13"/>
      <c r="T493" s="39"/>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c r="HU493" s="13"/>
      <c r="HV493" s="13"/>
      <c r="HW493" s="13"/>
      <c r="HX493" s="13"/>
      <c r="HY493" s="13"/>
      <c r="HZ493" s="13"/>
      <c r="IA493" s="13"/>
      <c r="IB493" s="13"/>
      <c r="IC493" s="13"/>
      <c r="ID493" s="13"/>
      <c r="IE493" s="13"/>
      <c r="IF493" s="13"/>
      <c r="IG493" s="13"/>
      <c r="IH493" s="13"/>
      <c r="II493" s="13"/>
      <c r="IJ493" s="13"/>
    </row>
    <row r="494" spans="1:244" x14ac:dyDescent="0.25">
      <c r="A494" s="62"/>
      <c r="B494" s="13"/>
      <c r="C494" s="13"/>
      <c r="D494" s="13"/>
      <c r="E494" s="54"/>
      <c r="F494" s="54"/>
      <c r="G494" s="54"/>
      <c r="H494" s="54"/>
      <c r="I494" s="54"/>
      <c r="J494" s="54"/>
      <c r="K494" s="54"/>
      <c r="L494" s="54"/>
      <c r="M494" s="54"/>
      <c r="N494" s="54"/>
      <c r="O494" s="54"/>
      <c r="P494" s="54"/>
      <c r="Q494" s="54"/>
      <c r="R494" s="54"/>
      <c r="S494" s="13"/>
      <c r="T494" s="39"/>
      <c r="U494" s="39"/>
    </row>
    <row r="495" spans="1:244" s="11" customFormat="1" x14ac:dyDescent="0.25">
      <c r="A495" s="13"/>
      <c r="B495" s="62"/>
      <c r="C495" s="62"/>
      <c r="D495" s="13"/>
      <c r="E495" s="54"/>
      <c r="F495" s="54"/>
      <c r="G495" s="54"/>
      <c r="H495" s="54"/>
      <c r="I495" s="54"/>
      <c r="J495" s="54"/>
      <c r="K495" s="54"/>
      <c r="L495" s="54"/>
      <c r="M495" s="54"/>
      <c r="N495" s="54"/>
      <c r="O495" s="54"/>
      <c r="P495" s="54"/>
      <c r="Q495" s="54"/>
      <c r="R495" s="54"/>
      <c r="S495" s="13"/>
      <c r="T495" s="39"/>
      <c r="U495" s="39"/>
      <c r="V495" s="37"/>
      <c r="W495" s="37"/>
      <c r="X495" s="37"/>
      <c r="Y495" s="37"/>
      <c r="Z495" s="37"/>
      <c r="AA495" s="37"/>
      <c r="AB495" s="37"/>
      <c r="AC495" s="37"/>
    </row>
    <row r="496" spans="1:244" s="11" customFormat="1" x14ac:dyDescent="0.25">
      <c r="A496" s="52"/>
      <c r="B496" s="39"/>
      <c r="C496" s="39"/>
      <c r="D496" s="13"/>
      <c r="E496" s="54"/>
      <c r="F496" s="54"/>
      <c r="G496" s="54"/>
      <c r="H496" s="54"/>
      <c r="I496" s="54"/>
      <c r="J496" s="54"/>
      <c r="K496" s="54"/>
      <c r="L496" s="54"/>
      <c r="M496" s="54"/>
      <c r="N496" s="54"/>
      <c r="O496" s="54"/>
      <c r="P496" s="54"/>
      <c r="Q496" s="54"/>
      <c r="R496" s="54"/>
      <c r="S496" s="13"/>
      <c r="T496" s="39"/>
      <c r="U496" s="39"/>
      <c r="V496" s="37"/>
      <c r="W496" s="37"/>
      <c r="X496" s="37"/>
      <c r="Y496" s="37"/>
      <c r="Z496" s="37"/>
      <c r="AA496" s="37"/>
      <c r="AB496" s="37"/>
      <c r="AC496" s="37"/>
    </row>
    <row r="497" spans="1:29" s="11" customFormat="1" x14ac:dyDescent="0.25">
      <c r="A497" s="52"/>
      <c r="B497" s="39"/>
      <c r="C497" s="39"/>
      <c r="D497" s="13"/>
      <c r="E497" s="54"/>
      <c r="F497" s="54"/>
      <c r="G497" s="54"/>
      <c r="H497" s="54"/>
      <c r="I497" s="54"/>
      <c r="J497" s="54"/>
      <c r="K497" s="54"/>
      <c r="L497" s="54"/>
      <c r="M497" s="54"/>
      <c r="N497" s="54"/>
      <c r="O497" s="54"/>
      <c r="P497" s="54"/>
      <c r="Q497" s="54"/>
      <c r="R497" s="54"/>
      <c r="S497" s="13"/>
      <c r="T497" s="39"/>
      <c r="U497" s="39"/>
      <c r="V497" s="37"/>
      <c r="W497" s="37"/>
      <c r="X497" s="37"/>
      <c r="Y497" s="37"/>
      <c r="Z497" s="37"/>
      <c r="AA497" s="37"/>
      <c r="AB497" s="37"/>
      <c r="AC497" s="37"/>
    </row>
    <row r="498" spans="1:29" s="11" customFormat="1" x14ac:dyDescent="0.25">
      <c r="A498" s="52"/>
      <c r="B498" s="39"/>
      <c r="C498" s="39"/>
      <c r="D498" s="13"/>
      <c r="E498" s="54"/>
      <c r="F498" s="54"/>
      <c r="G498" s="54"/>
      <c r="H498" s="54"/>
      <c r="I498" s="54"/>
      <c r="J498" s="54"/>
      <c r="K498" s="54"/>
      <c r="L498" s="54"/>
      <c r="M498" s="54"/>
      <c r="N498" s="54"/>
      <c r="O498" s="54"/>
      <c r="P498" s="54"/>
      <c r="Q498" s="54"/>
      <c r="R498" s="54"/>
      <c r="S498" s="13"/>
      <c r="T498" s="39"/>
      <c r="U498" s="39"/>
      <c r="V498" s="37"/>
      <c r="W498" s="37"/>
      <c r="X498" s="37"/>
      <c r="Y498" s="37"/>
      <c r="Z498" s="37"/>
      <c r="AA498" s="37"/>
      <c r="AB498" s="37"/>
      <c r="AC498" s="37"/>
    </row>
    <row r="499" spans="1:29" s="11" customFormat="1" x14ac:dyDescent="0.25">
      <c r="A499" s="39"/>
      <c r="B499" s="52"/>
      <c r="C499" s="52"/>
      <c r="D499" s="13"/>
      <c r="E499" s="54"/>
      <c r="F499" s="54"/>
      <c r="G499" s="54"/>
      <c r="H499" s="54"/>
      <c r="I499" s="54"/>
      <c r="J499" s="54"/>
      <c r="K499" s="54"/>
      <c r="L499" s="54"/>
      <c r="M499" s="54"/>
      <c r="N499" s="54"/>
      <c r="O499" s="54"/>
      <c r="P499" s="54"/>
      <c r="Q499" s="54"/>
      <c r="R499" s="54"/>
      <c r="S499" s="13"/>
      <c r="T499" s="39"/>
      <c r="U499" s="39"/>
      <c r="V499" s="37"/>
      <c r="W499" s="37"/>
      <c r="X499" s="37"/>
      <c r="Y499" s="37"/>
      <c r="Z499" s="37"/>
      <c r="AA499" s="37"/>
      <c r="AB499" s="37"/>
      <c r="AC499" s="37"/>
    </row>
    <row r="500" spans="1:29" s="11" customFormat="1" x14ac:dyDescent="0.25">
      <c r="A500" s="62"/>
      <c r="B500" s="62"/>
      <c r="C500" s="62"/>
      <c r="D500" s="13"/>
      <c r="E500" s="54"/>
      <c r="F500" s="54"/>
      <c r="G500" s="54"/>
      <c r="H500" s="54"/>
      <c r="I500" s="54"/>
      <c r="J500" s="54"/>
      <c r="K500" s="54"/>
      <c r="L500" s="54"/>
      <c r="M500" s="54"/>
      <c r="N500" s="54"/>
      <c r="O500" s="54"/>
      <c r="P500" s="54"/>
      <c r="Q500" s="54"/>
      <c r="R500" s="54"/>
      <c r="S500" s="13"/>
      <c r="T500" s="39"/>
      <c r="U500" s="39"/>
      <c r="V500" s="37"/>
      <c r="W500" s="37"/>
      <c r="X500" s="37"/>
      <c r="Y500" s="37"/>
      <c r="Z500" s="37"/>
      <c r="AA500" s="37"/>
      <c r="AB500" s="37"/>
      <c r="AC500" s="37"/>
    </row>
    <row r="501" spans="1:29" s="11" customFormat="1" x14ac:dyDescent="0.25">
      <c r="A501" s="62"/>
      <c r="B501" s="62"/>
      <c r="C501" s="62"/>
      <c r="D501" s="13"/>
      <c r="E501" s="54"/>
      <c r="F501" s="54"/>
      <c r="G501" s="54"/>
      <c r="H501" s="54"/>
      <c r="I501" s="54"/>
      <c r="J501" s="54"/>
      <c r="K501" s="54"/>
      <c r="L501" s="54"/>
      <c r="M501" s="54"/>
      <c r="N501" s="54"/>
      <c r="O501" s="54"/>
      <c r="P501" s="54"/>
      <c r="Q501" s="54"/>
      <c r="R501" s="54"/>
      <c r="S501" s="13"/>
      <c r="T501" s="39"/>
      <c r="U501" s="39"/>
      <c r="V501" s="37"/>
      <c r="W501" s="37"/>
      <c r="X501" s="37"/>
      <c r="Y501" s="37"/>
      <c r="Z501" s="37"/>
      <c r="AA501" s="37"/>
      <c r="AB501" s="37"/>
      <c r="AC501" s="37"/>
    </row>
    <row r="502" spans="1:29" s="11" customFormat="1" x14ac:dyDescent="0.25">
      <c r="A502" s="62"/>
      <c r="B502" s="62"/>
      <c r="C502" s="62"/>
      <c r="D502" s="13"/>
      <c r="E502" s="54"/>
      <c r="F502" s="54"/>
      <c r="G502" s="54"/>
      <c r="H502" s="54"/>
      <c r="I502" s="54"/>
      <c r="J502" s="54"/>
      <c r="K502" s="54"/>
      <c r="L502" s="54"/>
      <c r="M502" s="54"/>
      <c r="N502" s="54"/>
      <c r="O502" s="54"/>
      <c r="P502" s="54"/>
      <c r="Q502" s="54"/>
      <c r="R502" s="54"/>
      <c r="S502" s="13"/>
      <c r="T502" s="39"/>
      <c r="U502" s="39"/>
      <c r="V502" s="37"/>
      <c r="W502" s="37"/>
      <c r="X502" s="37"/>
      <c r="Y502" s="37"/>
      <c r="Z502" s="37"/>
      <c r="AA502" s="37"/>
      <c r="AB502" s="37"/>
      <c r="AC502" s="37"/>
    </row>
    <row r="503" spans="1:29" s="11" customFormat="1" x14ac:dyDescent="0.25">
      <c r="A503" s="62"/>
      <c r="B503" s="62"/>
      <c r="C503" s="62"/>
      <c r="D503" s="13"/>
      <c r="E503" s="54"/>
      <c r="F503" s="54"/>
      <c r="G503" s="54"/>
      <c r="H503" s="54"/>
      <c r="I503" s="54"/>
      <c r="J503" s="54"/>
      <c r="K503" s="54"/>
      <c r="L503" s="54"/>
      <c r="M503" s="54"/>
      <c r="N503" s="54"/>
      <c r="O503" s="54"/>
      <c r="P503" s="54"/>
      <c r="Q503" s="54"/>
      <c r="R503" s="54"/>
      <c r="S503" s="13"/>
      <c r="T503" s="39"/>
      <c r="U503" s="39"/>
      <c r="V503" s="37"/>
      <c r="W503" s="37"/>
      <c r="X503" s="37"/>
      <c r="Y503" s="37"/>
      <c r="Z503" s="37"/>
      <c r="AA503" s="37"/>
      <c r="AB503" s="37"/>
      <c r="AC503" s="37"/>
    </row>
    <row r="504" spans="1:29" s="11" customFormat="1" x14ac:dyDescent="0.25">
      <c r="A504" s="62"/>
      <c r="B504" s="62"/>
      <c r="C504" s="62"/>
      <c r="D504" s="13"/>
      <c r="E504" s="54"/>
      <c r="F504" s="54"/>
      <c r="G504" s="54"/>
      <c r="H504" s="54"/>
      <c r="I504" s="54"/>
      <c r="J504" s="54"/>
      <c r="K504" s="54"/>
      <c r="L504" s="54"/>
      <c r="M504" s="54"/>
      <c r="N504" s="54"/>
      <c r="O504" s="54"/>
      <c r="P504" s="54"/>
      <c r="Q504" s="54"/>
      <c r="R504" s="54"/>
      <c r="S504" s="13"/>
      <c r="T504" s="39"/>
      <c r="U504" s="39"/>
      <c r="V504" s="37"/>
      <c r="W504" s="37"/>
      <c r="X504" s="37"/>
      <c r="Y504" s="37"/>
      <c r="Z504" s="37"/>
      <c r="AA504" s="37"/>
      <c r="AB504" s="37"/>
      <c r="AC504" s="37"/>
    </row>
    <row r="505" spans="1:29" x14ac:dyDescent="0.25">
      <c r="A505" s="13"/>
      <c r="B505" s="62"/>
      <c r="C505" s="62"/>
      <c r="D505" s="13"/>
      <c r="E505" s="54"/>
      <c r="F505" s="54"/>
      <c r="G505" s="54"/>
      <c r="H505" s="54"/>
      <c r="I505" s="54"/>
      <c r="J505" s="54"/>
      <c r="K505" s="54"/>
      <c r="L505" s="54"/>
      <c r="M505" s="54"/>
      <c r="N505" s="54"/>
      <c r="O505" s="54"/>
      <c r="P505" s="54"/>
      <c r="Q505" s="54"/>
      <c r="R505" s="54"/>
      <c r="S505" s="13"/>
      <c r="T505" s="39"/>
      <c r="U505" s="39"/>
    </row>
    <row r="506" spans="1:29" x14ac:dyDescent="0.25">
      <c r="A506" s="39"/>
      <c r="B506" s="52"/>
      <c r="C506" s="52"/>
      <c r="D506" s="13"/>
      <c r="E506" s="54"/>
      <c r="F506" s="54"/>
      <c r="G506" s="54"/>
      <c r="H506" s="54"/>
      <c r="I506" s="54"/>
      <c r="J506" s="54"/>
      <c r="K506" s="54"/>
      <c r="L506" s="54"/>
      <c r="M506" s="54"/>
      <c r="N506" s="54"/>
      <c r="O506" s="54"/>
      <c r="P506" s="54"/>
      <c r="Q506" s="54"/>
      <c r="R506" s="54"/>
      <c r="S506" s="13"/>
      <c r="T506" s="39"/>
      <c r="U506" s="39"/>
    </row>
    <row r="507" spans="1:29" x14ac:dyDescent="0.25">
      <c r="A507" s="39"/>
      <c r="B507" s="52"/>
      <c r="C507" s="52"/>
      <c r="D507" s="13"/>
      <c r="E507" s="54"/>
      <c r="F507" s="54"/>
      <c r="G507" s="54"/>
      <c r="H507" s="54"/>
      <c r="I507" s="54"/>
      <c r="J507" s="54"/>
      <c r="K507" s="54"/>
      <c r="L507" s="54"/>
      <c r="M507" s="54"/>
      <c r="N507" s="54"/>
      <c r="O507" s="54"/>
      <c r="P507" s="54"/>
      <c r="Q507" s="54"/>
      <c r="R507" s="54"/>
      <c r="S507" s="13"/>
      <c r="T507" s="39"/>
      <c r="U507" s="39"/>
    </row>
    <row r="508" spans="1:29" x14ac:dyDescent="0.25">
      <c r="A508" s="62"/>
      <c r="B508" s="62"/>
      <c r="C508" s="62"/>
      <c r="D508" s="13"/>
      <c r="E508" s="54"/>
      <c r="F508" s="54"/>
      <c r="G508" s="54"/>
      <c r="H508" s="54"/>
      <c r="I508" s="54"/>
      <c r="J508" s="54"/>
      <c r="K508" s="54"/>
      <c r="L508" s="54"/>
      <c r="M508" s="54"/>
      <c r="N508" s="54"/>
      <c r="O508" s="54"/>
      <c r="P508" s="54"/>
      <c r="Q508" s="54"/>
      <c r="R508" s="54"/>
      <c r="S508" s="13"/>
      <c r="T508" s="39"/>
      <c r="U508" s="39"/>
    </row>
    <row r="509" spans="1:29" x14ac:dyDescent="0.25">
      <c r="A509" s="62"/>
      <c r="B509" s="62"/>
      <c r="C509" s="62"/>
      <c r="D509" s="13"/>
      <c r="E509" s="54"/>
      <c r="F509" s="54"/>
      <c r="G509" s="54"/>
      <c r="H509" s="54"/>
      <c r="I509" s="54"/>
      <c r="J509" s="54"/>
      <c r="K509" s="54"/>
      <c r="L509" s="54"/>
      <c r="M509" s="54"/>
      <c r="N509" s="54"/>
      <c r="O509" s="54"/>
      <c r="P509" s="54"/>
      <c r="Q509" s="54"/>
      <c r="R509" s="54"/>
      <c r="S509" s="13"/>
      <c r="T509" s="39"/>
      <c r="U509" s="39"/>
    </row>
    <row r="510" spans="1:29" s="37" customFormat="1" x14ac:dyDescent="0.25">
      <c r="A510" s="13"/>
      <c r="B510" s="62"/>
      <c r="C510" s="62"/>
      <c r="D510" s="55"/>
      <c r="E510" s="54"/>
      <c r="F510" s="54"/>
      <c r="G510" s="54"/>
      <c r="H510" s="54"/>
      <c r="I510" s="54"/>
      <c r="J510" s="54"/>
      <c r="K510" s="54"/>
      <c r="L510" s="54"/>
      <c r="M510" s="54"/>
      <c r="N510" s="54"/>
      <c r="O510" s="54"/>
      <c r="P510" s="54"/>
      <c r="Q510" s="54"/>
      <c r="R510" s="54"/>
      <c r="S510" s="13"/>
      <c r="T510" s="39"/>
      <c r="U510" s="39"/>
    </row>
    <row r="511" spans="1:29" x14ac:dyDescent="0.25">
      <c r="A511" s="62"/>
      <c r="B511" s="62"/>
      <c r="C511" s="62"/>
      <c r="D511" s="55"/>
      <c r="E511" s="54"/>
      <c r="F511" s="54"/>
      <c r="G511" s="54"/>
      <c r="H511" s="54"/>
      <c r="I511" s="54"/>
      <c r="J511" s="54"/>
      <c r="K511" s="54"/>
      <c r="L511" s="54"/>
      <c r="M511" s="54"/>
      <c r="N511" s="54"/>
      <c r="O511" s="54"/>
      <c r="P511" s="54"/>
      <c r="Q511" s="54"/>
      <c r="R511" s="54"/>
      <c r="S511" s="13"/>
      <c r="T511" s="39"/>
      <c r="U511" s="39"/>
    </row>
    <row r="512" spans="1:29" x14ac:dyDescent="0.25">
      <c r="A512" s="13"/>
      <c r="B512" s="62"/>
      <c r="C512" s="62"/>
      <c r="D512" s="13"/>
      <c r="E512" s="54"/>
      <c r="F512" s="54"/>
      <c r="G512" s="54"/>
      <c r="H512" s="54"/>
      <c r="I512" s="54"/>
      <c r="J512" s="54"/>
      <c r="K512" s="54"/>
      <c r="L512" s="54"/>
      <c r="M512" s="54"/>
      <c r="N512" s="54"/>
      <c r="O512" s="54"/>
      <c r="P512" s="54"/>
      <c r="Q512" s="54"/>
      <c r="R512" s="54"/>
      <c r="S512" s="13"/>
      <c r="T512" s="39"/>
      <c r="U512" s="39"/>
    </row>
    <row r="513" spans="1:21" s="37" customFormat="1" x14ac:dyDescent="0.25">
      <c r="A513" s="62"/>
      <c r="B513" s="62"/>
      <c r="C513" s="62"/>
      <c r="D513" s="13"/>
      <c r="E513" s="54"/>
      <c r="F513" s="54"/>
      <c r="G513" s="54"/>
      <c r="H513" s="54"/>
      <c r="I513" s="54"/>
      <c r="J513" s="54"/>
      <c r="K513" s="54"/>
      <c r="L513" s="54"/>
      <c r="M513" s="54"/>
      <c r="N513" s="54"/>
      <c r="O513" s="54"/>
      <c r="P513" s="54"/>
      <c r="Q513" s="54"/>
      <c r="R513" s="54"/>
      <c r="S513" s="13"/>
      <c r="T513" s="39"/>
      <c r="U513" s="39"/>
    </row>
    <row r="514" spans="1:21" x14ac:dyDescent="0.25">
      <c r="A514" s="52"/>
      <c r="B514" s="52"/>
      <c r="C514" s="52"/>
      <c r="D514" s="13"/>
      <c r="E514" s="54"/>
      <c r="F514" s="54"/>
      <c r="G514" s="54"/>
      <c r="H514" s="54"/>
      <c r="I514" s="54"/>
      <c r="J514" s="54"/>
      <c r="K514" s="54"/>
      <c r="L514" s="54"/>
      <c r="M514" s="54"/>
      <c r="N514" s="54"/>
      <c r="O514" s="54"/>
      <c r="P514" s="54"/>
      <c r="Q514" s="54"/>
      <c r="R514" s="54"/>
      <c r="S514" s="13"/>
      <c r="T514" s="39"/>
      <c r="U514" s="39"/>
    </row>
    <row r="515" spans="1:21" x14ac:dyDescent="0.25">
      <c r="A515" s="62"/>
      <c r="B515" s="62"/>
      <c r="C515" s="62"/>
      <c r="D515" s="13"/>
      <c r="E515" s="54"/>
      <c r="F515" s="54"/>
      <c r="G515" s="54"/>
      <c r="H515" s="54"/>
      <c r="I515" s="54"/>
      <c r="J515" s="54"/>
      <c r="K515" s="54"/>
      <c r="L515" s="54"/>
      <c r="M515" s="54"/>
      <c r="N515" s="54"/>
      <c r="O515" s="54"/>
      <c r="P515" s="54"/>
      <c r="Q515" s="54"/>
      <c r="R515" s="54"/>
      <c r="S515" s="13"/>
      <c r="T515" s="39"/>
      <c r="U515" s="39"/>
    </row>
    <row r="516" spans="1:21" x14ac:dyDescent="0.25">
      <c r="A516" s="52"/>
      <c r="B516" s="52"/>
      <c r="C516" s="52"/>
      <c r="D516" s="13"/>
      <c r="E516" s="54"/>
      <c r="F516" s="54"/>
      <c r="G516" s="54"/>
      <c r="H516" s="54"/>
      <c r="I516" s="54"/>
      <c r="J516" s="54"/>
      <c r="K516" s="54"/>
      <c r="L516" s="54"/>
      <c r="M516" s="54"/>
      <c r="N516" s="54"/>
      <c r="O516" s="54"/>
      <c r="P516" s="54"/>
      <c r="Q516" s="54"/>
      <c r="R516" s="54"/>
      <c r="S516" s="13"/>
      <c r="T516" s="39"/>
      <c r="U516" s="39"/>
    </row>
    <row r="517" spans="1:21" x14ac:dyDescent="0.25">
      <c r="A517" s="13"/>
      <c r="B517" s="13"/>
      <c r="C517" s="13"/>
      <c r="D517" s="13"/>
      <c r="E517" s="54"/>
      <c r="F517" s="54"/>
      <c r="G517" s="54"/>
      <c r="H517" s="54"/>
      <c r="I517" s="54"/>
      <c r="J517" s="54"/>
      <c r="K517" s="54"/>
      <c r="L517" s="54"/>
      <c r="M517" s="54"/>
      <c r="N517" s="54"/>
      <c r="O517" s="54"/>
      <c r="P517" s="54"/>
      <c r="Q517" s="54"/>
      <c r="R517" s="54"/>
      <c r="S517" s="13"/>
      <c r="T517" s="39"/>
      <c r="U517" s="39"/>
    </row>
    <row r="518" spans="1:21" s="37" customFormat="1" x14ac:dyDescent="0.25">
      <c r="A518" s="39"/>
      <c r="B518" s="39"/>
      <c r="C518" s="39"/>
      <c r="D518" s="13"/>
      <c r="E518" s="54"/>
      <c r="F518" s="54"/>
      <c r="G518" s="54"/>
      <c r="H518" s="54"/>
      <c r="I518" s="54"/>
      <c r="J518" s="54"/>
      <c r="K518" s="54"/>
      <c r="L518" s="54"/>
      <c r="M518" s="54"/>
      <c r="N518" s="54"/>
      <c r="O518" s="54"/>
      <c r="P518" s="54"/>
      <c r="Q518" s="54"/>
      <c r="R518" s="54"/>
      <c r="S518" s="13"/>
      <c r="T518" s="39"/>
      <c r="U518" s="39"/>
    </row>
    <row r="519" spans="1:21" s="37" customFormat="1" x14ac:dyDescent="0.25">
      <c r="A519" s="39"/>
      <c r="B519" s="52"/>
      <c r="C519" s="52"/>
      <c r="D519" s="13"/>
      <c r="E519" s="54"/>
      <c r="F519" s="54"/>
      <c r="G519" s="54"/>
      <c r="H519" s="54"/>
      <c r="I519" s="54"/>
      <c r="J519" s="54"/>
      <c r="K519" s="54"/>
      <c r="L519" s="54"/>
      <c r="M519" s="54"/>
      <c r="N519" s="54"/>
      <c r="O519" s="54"/>
      <c r="P519" s="54"/>
      <c r="Q519" s="54"/>
      <c r="R519" s="54"/>
      <c r="S519" s="13"/>
      <c r="T519" s="39"/>
      <c r="U519" s="39"/>
    </row>
    <row r="520" spans="1:21" x14ac:dyDescent="0.25">
      <c r="A520" s="39"/>
      <c r="B520" s="52"/>
      <c r="C520" s="52"/>
      <c r="D520" s="13"/>
      <c r="E520" s="54"/>
      <c r="F520" s="54"/>
      <c r="G520" s="54"/>
      <c r="H520" s="54"/>
      <c r="I520" s="54"/>
      <c r="J520" s="54"/>
      <c r="K520" s="54"/>
      <c r="L520" s="54"/>
      <c r="M520" s="54"/>
      <c r="N520" s="54"/>
      <c r="O520" s="54"/>
      <c r="P520" s="54"/>
      <c r="Q520" s="54"/>
      <c r="R520" s="54"/>
      <c r="S520" s="13"/>
      <c r="T520" s="39"/>
      <c r="U520" s="39"/>
    </row>
    <row r="521" spans="1:21" x14ac:dyDescent="0.25">
      <c r="A521" s="39"/>
      <c r="B521" s="52"/>
      <c r="C521" s="52"/>
      <c r="D521" s="13"/>
      <c r="E521" s="54"/>
      <c r="F521" s="54"/>
      <c r="G521" s="54"/>
      <c r="H521" s="54"/>
      <c r="I521" s="54"/>
      <c r="J521" s="54"/>
      <c r="K521" s="54"/>
      <c r="L521" s="54"/>
      <c r="M521" s="54"/>
      <c r="N521" s="54"/>
      <c r="O521" s="54"/>
      <c r="P521" s="54"/>
      <c r="Q521" s="54"/>
      <c r="R521" s="54"/>
      <c r="S521" s="13"/>
      <c r="T521" s="39"/>
      <c r="U521" s="39"/>
    </row>
    <row r="522" spans="1:21" x14ac:dyDescent="0.25">
      <c r="A522" s="39"/>
      <c r="B522" s="52"/>
      <c r="C522" s="52"/>
      <c r="D522" s="13"/>
      <c r="E522" s="54"/>
      <c r="F522" s="54"/>
      <c r="G522" s="54"/>
      <c r="H522" s="54"/>
      <c r="I522" s="54"/>
      <c r="J522" s="54"/>
      <c r="K522" s="54"/>
      <c r="L522" s="54"/>
      <c r="M522" s="54"/>
      <c r="N522" s="54"/>
      <c r="O522" s="54"/>
      <c r="P522" s="54"/>
      <c r="Q522" s="54"/>
      <c r="R522" s="54"/>
      <c r="S522" s="13"/>
      <c r="T522" s="39"/>
      <c r="U522" s="39"/>
    </row>
    <row r="523" spans="1:21" x14ac:dyDescent="0.25">
      <c r="A523" s="52"/>
      <c r="B523" s="52"/>
      <c r="C523" s="52"/>
      <c r="D523" s="13"/>
      <c r="E523" s="54"/>
      <c r="F523" s="54"/>
      <c r="G523" s="54"/>
      <c r="H523" s="54"/>
      <c r="I523" s="54"/>
      <c r="J523" s="54"/>
      <c r="K523" s="54"/>
      <c r="L523" s="54"/>
      <c r="M523" s="54"/>
      <c r="N523" s="54"/>
      <c r="O523" s="54"/>
      <c r="P523" s="54"/>
      <c r="Q523" s="54"/>
      <c r="R523" s="54"/>
      <c r="S523" s="13"/>
      <c r="T523" s="39"/>
      <c r="U523" s="39"/>
    </row>
    <row r="524" spans="1:21" x14ac:dyDescent="0.25">
      <c r="A524" s="39"/>
      <c r="D524" s="13"/>
      <c r="E524" s="54"/>
      <c r="F524" s="54"/>
      <c r="G524" s="54"/>
      <c r="H524" s="54"/>
      <c r="I524" s="54"/>
      <c r="J524" s="54"/>
      <c r="K524" s="54"/>
      <c r="L524" s="54"/>
      <c r="M524" s="54"/>
      <c r="N524" s="54"/>
      <c r="O524" s="54"/>
      <c r="P524" s="54"/>
      <c r="Q524" s="54"/>
      <c r="R524" s="54"/>
      <c r="S524" s="13"/>
      <c r="T524" s="39"/>
      <c r="U524" s="39"/>
    </row>
    <row r="525" spans="1:21" x14ac:dyDescent="0.25">
      <c r="A525" s="52"/>
      <c r="D525" s="13"/>
      <c r="E525" s="54"/>
      <c r="F525" s="54"/>
      <c r="G525" s="54"/>
      <c r="H525" s="54"/>
      <c r="I525" s="54"/>
      <c r="J525" s="54"/>
      <c r="K525" s="54"/>
      <c r="L525" s="54"/>
      <c r="M525" s="54"/>
      <c r="N525" s="54"/>
      <c r="O525" s="54"/>
      <c r="P525" s="54"/>
      <c r="Q525" s="54"/>
      <c r="R525" s="54"/>
      <c r="S525" s="13"/>
      <c r="T525" s="39"/>
      <c r="U525" s="39"/>
    </row>
    <row r="526" spans="1:21" x14ac:dyDescent="0.25">
      <c r="A526" s="39"/>
      <c r="B526" s="52"/>
      <c r="C526" s="52"/>
      <c r="D526" s="13"/>
      <c r="E526" s="54"/>
      <c r="F526" s="54"/>
      <c r="G526" s="54"/>
      <c r="H526" s="54"/>
      <c r="I526" s="54"/>
      <c r="J526" s="54"/>
      <c r="K526" s="54"/>
      <c r="L526" s="54"/>
      <c r="M526" s="54"/>
      <c r="N526" s="54"/>
      <c r="O526" s="54"/>
      <c r="P526" s="54"/>
      <c r="Q526" s="54"/>
      <c r="R526" s="54"/>
      <c r="S526" s="13"/>
      <c r="T526" s="39"/>
      <c r="U526" s="39"/>
    </row>
    <row r="527" spans="1:21" x14ac:dyDescent="0.25">
      <c r="A527" s="39"/>
      <c r="D527" s="13"/>
      <c r="E527" s="54"/>
      <c r="F527" s="54"/>
      <c r="G527" s="54"/>
      <c r="H527" s="54"/>
      <c r="I527" s="54"/>
      <c r="J527" s="54"/>
      <c r="K527" s="54"/>
      <c r="L527" s="54"/>
      <c r="M527" s="54"/>
      <c r="N527" s="54"/>
      <c r="O527" s="54"/>
      <c r="P527" s="54"/>
      <c r="Q527" s="54"/>
      <c r="R527" s="54"/>
      <c r="S527" s="13"/>
      <c r="T527" s="39"/>
      <c r="U527" s="39"/>
    </row>
    <row r="528" spans="1:21" x14ac:dyDescent="0.25">
      <c r="A528" s="39"/>
      <c r="B528" s="52"/>
      <c r="C528" s="52"/>
      <c r="D528" s="13"/>
      <c r="E528" s="54"/>
      <c r="F528" s="54"/>
      <c r="G528" s="54"/>
      <c r="H528" s="54"/>
      <c r="I528" s="54"/>
      <c r="J528" s="54"/>
      <c r="K528" s="54"/>
      <c r="L528" s="54"/>
      <c r="M528" s="54"/>
      <c r="N528" s="54"/>
      <c r="O528" s="54"/>
      <c r="P528" s="54"/>
      <c r="Q528" s="54"/>
      <c r="R528" s="54"/>
      <c r="S528" s="13"/>
      <c r="T528" s="39"/>
      <c r="U528" s="39"/>
    </row>
    <row r="529" spans="1:25" x14ac:dyDescent="0.25">
      <c r="A529" s="39"/>
      <c r="D529" s="13"/>
      <c r="E529" s="54"/>
      <c r="F529" s="54"/>
      <c r="G529" s="54"/>
      <c r="H529" s="54"/>
      <c r="I529" s="54"/>
      <c r="J529" s="54"/>
      <c r="K529" s="54"/>
      <c r="L529" s="54"/>
      <c r="M529" s="54"/>
      <c r="N529" s="54"/>
      <c r="O529" s="54"/>
      <c r="P529" s="54"/>
      <c r="Q529" s="54"/>
      <c r="R529" s="54"/>
      <c r="S529" s="13"/>
      <c r="T529" s="39"/>
      <c r="U529" s="39"/>
    </row>
    <row r="530" spans="1:25" x14ac:dyDescent="0.25">
      <c r="A530" s="39"/>
      <c r="B530" s="52"/>
      <c r="C530" s="52"/>
      <c r="D530" s="13"/>
      <c r="E530" s="54"/>
      <c r="F530" s="54"/>
      <c r="G530" s="54"/>
      <c r="H530" s="54"/>
      <c r="I530" s="54"/>
      <c r="J530" s="54"/>
      <c r="K530" s="54"/>
      <c r="L530" s="54"/>
      <c r="M530" s="54"/>
      <c r="N530" s="54"/>
      <c r="O530" s="54"/>
      <c r="P530" s="54"/>
      <c r="Q530" s="54"/>
      <c r="R530" s="54"/>
      <c r="S530" s="13"/>
      <c r="T530" s="39"/>
      <c r="U530" s="39"/>
    </row>
    <row r="531" spans="1:25" x14ac:dyDescent="0.25">
      <c r="A531" s="39"/>
      <c r="D531" s="13"/>
      <c r="E531" s="54"/>
      <c r="F531" s="54"/>
      <c r="G531" s="54"/>
      <c r="H531" s="54"/>
      <c r="I531" s="54"/>
      <c r="J531" s="54"/>
      <c r="K531" s="54"/>
      <c r="L531" s="54"/>
      <c r="M531" s="54"/>
      <c r="N531" s="54"/>
      <c r="O531" s="54"/>
      <c r="P531" s="54"/>
      <c r="Q531" s="54"/>
      <c r="R531" s="54"/>
      <c r="S531" s="13"/>
      <c r="T531" s="39"/>
      <c r="U531" s="39"/>
    </row>
    <row r="532" spans="1:25" x14ac:dyDescent="0.25">
      <c r="A532" s="39"/>
      <c r="D532" s="13"/>
      <c r="E532" s="54"/>
      <c r="F532" s="54"/>
      <c r="G532" s="54"/>
      <c r="H532" s="54"/>
      <c r="I532" s="54"/>
      <c r="J532" s="54"/>
      <c r="K532" s="54"/>
      <c r="L532" s="54"/>
      <c r="M532" s="54"/>
      <c r="N532" s="54"/>
      <c r="O532" s="54"/>
      <c r="P532" s="54"/>
      <c r="Q532" s="54"/>
      <c r="R532" s="54"/>
      <c r="S532" s="13"/>
      <c r="T532" s="39"/>
      <c r="U532" s="39"/>
    </row>
    <row r="533" spans="1:25" x14ac:dyDescent="0.25">
      <c r="A533" s="52"/>
      <c r="D533" s="13"/>
      <c r="E533" s="54"/>
      <c r="F533" s="54"/>
      <c r="G533" s="54"/>
      <c r="H533" s="54"/>
      <c r="I533" s="54"/>
      <c r="J533" s="54"/>
      <c r="K533" s="54"/>
      <c r="L533" s="54"/>
      <c r="M533" s="54"/>
      <c r="N533" s="54"/>
      <c r="O533" s="54"/>
      <c r="P533" s="54"/>
      <c r="Q533" s="54"/>
      <c r="R533" s="54"/>
      <c r="S533" s="13"/>
      <c r="T533" s="39"/>
      <c r="U533" s="39"/>
    </row>
    <row r="534" spans="1:25" x14ac:dyDescent="0.25">
      <c r="A534" s="39"/>
      <c r="D534" s="13"/>
      <c r="E534" s="54"/>
      <c r="F534" s="54"/>
      <c r="G534" s="54"/>
      <c r="H534" s="54"/>
      <c r="I534" s="54"/>
      <c r="J534" s="54"/>
      <c r="K534" s="54"/>
      <c r="L534" s="54"/>
      <c r="M534" s="54"/>
      <c r="N534" s="54"/>
      <c r="O534" s="54"/>
      <c r="P534" s="54"/>
      <c r="Q534" s="54"/>
      <c r="R534" s="54"/>
      <c r="S534" s="13"/>
      <c r="T534" s="39"/>
      <c r="U534" s="39"/>
    </row>
    <row r="535" spans="1:25" x14ac:dyDescent="0.25">
      <c r="A535" s="39"/>
      <c r="D535" s="13"/>
      <c r="E535" s="54"/>
      <c r="F535" s="54"/>
      <c r="G535" s="54"/>
      <c r="H535" s="54"/>
      <c r="I535" s="54"/>
      <c r="J535" s="54"/>
      <c r="K535" s="54"/>
      <c r="L535" s="54"/>
      <c r="M535" s="54"/>
      <c r="N535" s="54"/>
      <c r="O535" s="54"/>
      <c r="P535" s="54"/>
      <c r="Q535" s="54"/>
      <c r="R535" s="54"/>
      <c r="S535" s="13"/>
      <c r="T535" s="39"/>
      <c r="U535" s="39"/>
    </row>
    <row r="536" spans="1:25" s="37" customFormat="1" x14ac:dyDescent="0.25">
      <c r="A536" s="39"/>
      <c r="B536" s="39"/>
      <c r="C536" s="39"/>
      <c r="D536" s="13"/>
      <c r="E536" s="54"/>
      <c r="F536" s="54"/>
      <c r="G536" s="54"/>
      <c r="H536" s="54"/>
      <c r="I536" s="54"/>
      <c r="J536" s="54"/>
      <c r="K536" s="54"/>
      <c r="L536" s="54"/>
      <c r="M536" s="54"/>
      <c r="N536" s="54"/>
      <c r="O536" s="54"/>
      <c r="P536" s="54"/>
      <c r="Q536" s="54"/>
      <c r="R536" s="54"/>
      <c r="S536" s="13"/>
      <c r="T536" s="39"/>
      <c r="U536" s="39"/>
    </row>
    <row r="537" spans="1:25" x14ac:dyDescent="0.25">
      <c r="A537" s="39"/>
      <c r="D537" s="13"/>
      <c r="E537" s="54"/>
      <c r="F537" s="54"/>
      <c r="G537" s="54"/>
      <c r="H537" s="54"/>
      <c r="I537" s="54"/>
      <c r="J537" s="54"/>
      <c r="K537" s="54"/>
      <c r="L537" s="54"/>
      <c r="M537" s="54"/>
      <c r="N537" s="54"/>
      <c r="O537" s="54"/>
      <c r="P537" s="54"/>
      <c r="Q537" s="54"/>
      <c r="R537" s="54"/>
      <c r="S537" s="13"/>
      <c r="T537" s="39"/>
      <c r="U537" s="39"/>
    </row>
    <row r="538" spans="1:25" x14ac:dyDescent="0.25">
      <c r="A538" s="39"/>
      <c r="D538" s="13"/>
      <c r="E538" s="54"/>
      <c r="F538" s="54"/>
      <c r="G538" s="54"/>
      <c r="H538" s="54"/>
      <c r="I538" s="54"/>
      <c r="J538" s="54"/>
      <c r="K538" s="54"/>
      <c r="L538" s="54"/>
      <c r="M538" s="54"/>
      <c r="N538" s="54"/>
      <c r="O538" s="54"/>
      <c r="P538" s="54"/>
      <c r="Q538" s="54"/>
      <c r="R538" s="54"/>
      <c r="S538" s="13"/>
      <c r="T538" s="39"/>
      <c r="U538" s="39"/>
    </row>
    <row r="539" spans="1:25" x14ac:dyDescent="0.25">
      <c r="A539" s="39"/>
      <c r="B539" s="52"/>
      <c r="C539" s="52"/>
      <c r="D539" s="13"/>
      <c r="E539" s="54"/>
      <c r="F539" s="54"/>
      <c r="G539" s="54"/>
      <c r="H539" s="54"/>
      <c r="I539" s="54"/>
      <c r="J539" s="54"/>
      <c r="K539" s="54"/>
      <c r="L539" s="54"/>
      <c r="M539" s="54"/>
      <c r="N539" s="54"/>
      <c r="O539" s="54"/>
      <c r="P539" s="54"/>
      <c r="Q539" s="54"/>
      <c r="R539" s="54"/>
      <c r="S539" s="13"/>
      <c r="T539" s="39"/>
      <c r="U539" s="39"/>
    </row>
    <row r="540" spans="1:25" x14ac:dyDescent="0.25">
      <c r="A540" s="13"/>
      <c r="B540" s="13"/>
      <c r="C540" s="13"/>
      <c r="D540" s="13"/>
      <c r="E540" s="54"/>
      <c r="F540" s="54"/>
      <c r="G540" s="54"/>
      <c r="H540" s="54"/>
      <c r="I540" s="54"/>
      <c r="J540" s="54"/>
      <c r="K540" s="54"/>
      <c r="L540" s="54"/>
      <c r="M540" s="54"/>
      <c r="N540" s="54"/>
      <c r="O540" s="54"/>
      <c r="P540" s="54"/>
      <c r="Q540" s="54"/>
      <c r="R540" s="54"/>
      <c r="S540" s="13"/>
      <c r="T540" s="39"/>
      <c r="U540" s="39"/>
    </row>
    <row r="541" spans="1:25" s="37" customFormat="1" x14ac:dyDescent="0.25">
      <c r="A541" s="39"/>
      <c r="B541" s="39"/>
      <c r="C541" s="39"/>
      <c r="D541" s="13"/>
      <c r="E541" s="54"/>
      <c r="F541" s="54"/>
      <c r="G541" s="54"/>
      <c r="H541" s="54"/>
      <c r="I541" s="54"/>
      <c r="J541" s="54"/>
      <c r="K541" s="54"/>
      <c r="L541" s="54"/>
      <c r="M541" s="54"/>
      <c r="N541" s="54"/>
      <c r="O541" s="54"/>
      <c r="P541" s="54"/>
      <c r="Q541" s="54"/>
      <c r="R541" s="54"/>
      <c r="S541" s="13"/>
      <c r="T541" s="39"/>
      <c r="U541" s="39"/>
      <c r="V541"/>
      <c r="W541"/>
      <c r="X541"/>
      <c r="Y541"/>
    </row>
    <row r="542" spans="1:25" x14ac:dyDescent="0.25">
      <c r="A542" s="39"/>
      <c r="D542" s="13"/>
      <c r="E542" s="54"/>
      <c r="F542" s="54"/>
      <c r="G542" s="54"/>
      <c r="H542" s="54"/>
      <c r="I542" s="54"/>
      <c r="J542" s="54"/>
      <c r="K542" s="54"/>
      <c r="L542" s="54"/>
      <c r="M542" s="54"/>
      <c r="N542" s="54"/>
      <c r="O542" s="54"/>
      <c r="P542" s="54"/>
      <c r="Q542" s="54"/>
      <c r="R542" s="54"/>
      <c r="S542" s="13"/>
      <c r="T542" s="39"/>
      <c r="U542" s="39"/>
    </row>
    <row r="543" spans="1:25" x14ac:dyDescent="0.25">
      <c r="A543" s="39"/>
      <c r="D543" s="13"/>
      <c r="E543" s="54"/>
      <c r="F543" s="54"/>
      <c r="G543" s="54"/>
      <c r="H543" s="54"/>
      <c r="I543" s="54"/>
      <c r="J543" s="54"/>
      <c r="K543" s="54"/>
      <c r="L543" s="54"/>
      <c r="M543" s="54"/>
      <c r="N543" s="54"/>
      <c r="O543" s="54"/>
      <c r="P543" s="54"/>
      <c r="Q543" s="54"/>
      <c r="R543" s="54"/>
      <c r="S543" s="13"/>
      <c r="T543" s="39"/>
      <c r="U543" s="39"/>
    </row>
    <row r="544" spans="1:25" s="37" customFormat="1" x14ac:dyDescent="0.25">
      <c r="A544" s="13"/>
      <c r="B544" s="13"/>
      <c r="C544" s="13"/>
      <c r="D544" s="13"/>
      <c r="E544" s="54"/>
      <c r="F544" s="54"/>
      <c r="G544" s="54"/>
      <c r="H544" s="54"/>
      <c r="I544" s="54"/>
      <c r="J544" s="54"/>
      <c r="K544" s="54"/>
      <c r="L544" s="54"/>
      <c r="M544" s="54"/>
      <c r="N544" s="54"/>
      <c r="O544" s="54"/>
      <c r="P544" s="54"/>
      <c r="Q544" s="54"/>
      <c r="R544" s="54"/>
      <c r="S544" s="13"/>
      <c r="T544" s="39"/>
      <c r="U544" s="39"/>
    </row>
    <row r="545" spans="1:29" s="37" customFormat="1" x14ac:dyDescent="0.25">
      <c r="A545" s="13"/>
      <c r="B545" s="13"/>
      <c r="C545" s="13"/>
      <c r="D545" s="13"/>
      <c r="E545" s="54"/>
      <c r="F545" s="54"/>
      <c r="G545" s="54"/>
      <c r="H545" s="54"/>
      <c r="I545" s="54"/>
      <c r="J545" s="54"/>
      <c r="K545" s="54"/>
      <c r="L545" s="54"/>
      <c r="M545" s="54"/>
      <c r="N545" s="54"/>
      <c r="O545" s="54"/>
      <c r="P545" s="54"/>
      <c r="Q545" s="54"/>
      <c r="R545" s="54"/>
      <c r="S545" s="13"/>
      <c r="T545" s="39"/>
      <c r="U545" s="39"/>
    </row>
    <row r="546" spans="1:29" x14ac:dyDescent="0.25">
      <c r="A546" s="13"/>
      <c r="B546" s="13"/>
      <c r="C546" s="13"/>
      <c r="D546" s="13"/>
      <c r="E546" s="54"/>
      <c r="F546" s="54"/>
      <c r="G546" s="54"/>
      <c r="H546" s="54"/>
      <c r="I546" s="54"/>
      <c r="J546" s="54"/>
      <c r="K546" s="54"/>
      <c r="L546" s="54"/>
      <c r="M546" s="54"/>
      <c r="N546" s="54"/>
      <c r="O546" s="54"/>
      <c r="P546" s="54"/>
      <c r="Q546" s="54"/>
      <c r="R546" s="54"/>
      <c r="S546" s="13"/>
      <c r="T546" s="39"/>
      <c r="U546" s="39"/>
    </row>
    <row r="547" spans="1:29" x14ac:dyDescent="0.25">
      <c r="A547" s="39"/>
      <c r="D547" s="13"/>
      <c r="E547" s="54"/>
      <c r="F547" s="54"/>
      <c r="G547" s="54"/>
      <c r="H547" s="54"/>
      <c r="I547" s="54"/>
      <c r="J547" s="54"/>
      <c r="K547" s="54"/>
      <c r="L547" s="54"/>
      <c r="M547" s="54"/>
      <c r="N547" s="54"/>
      <c r="O547" s="54"/>
      <c r="P547" s="54"/>
      <c r="Q547" s="54"/>
      <c r="R547" s="54"/>
      <c r="S547" s="13"/>
      <c r="T547" s="39"/>
      <c r="U547" s="39"/>
    </row>
    <row r="548" spans="1:29" x14ac:dyDescent="0.25">
      <c r="A548" s="60"/>
      <c r="B548" s="60"/>
      <c r="C548" s="60"/>
      <c r="D548" s="13"/>
      <c r="E548" s="54"/>
      <c r="F548" s="54"/>
      <c r="G548" s="54"/>
      <c r="H548" s="54"/>
      <c r="I548" s="54"/>
      <c r="J548" s="54"/>
      <c r="K548" s="54"/>
      <c r="L548" s="54"/>
      <c r="M548" s="54"/>
      <c r="N548" s="54"/>
      <c r="O548" s="54"/>
      <c r="P548" s="54"/>
      <c r="Q548" s="54"/>
      <c r="R548" s="54"/>
      <c r="S548" s="13"/>
      <c r="T548" s="39"/>
      <c r="U548" s="39"/>
    </row>
    <row r="549" spans="1:29" x14ac:dyDescent="0.25">
      <c r="A549" s="61"/>
      <c r="B549" s="61"/>
      <c r="C549" s="61"/>
      <c r="D549" s="13"/>
      <c r="E549" s="54"/>
      <c r="F549" s="54"/>
      <c r="G549" s="54"/>
      <c r="H549" s="54"/>
      <c r="I549" s="54"/>
      <c r="J549" s="54"/>
      <c r="K549" s="54"/>
      <c r="L549" s="54"/>
      <c r="M549" s="54"/>
      <c r="N549" s="54"/>
      <c r="O549" s="54"/>
      <c r="P549" s="54"/>
      <c r="Q549" s="54"/>
      <c r="R549" s="54"/>
      <c r="S549" s="13"/>
      <c r="T549" s="39"/>
      <c r="U549" s="39"/>
    </row>
    <row r="550" spans="1:29" s="11" customFormat="1" x14ac:dyDescent="0.25">
      <c r="A550" s="39"/>
      <c r="B550" s="39"/>
      <c r="C550" s="39"/>
      <c r="D550" s="13"/>
      <c r="E550" s="54"/>
      <c r="F550" s="54"/>
      <c r="G550" s="54"/>
      <c r="H550" s="54"/>
      <c r="I550" s="54"/>
      <c r="J550" s="54"/>
      <c r="K550" s="54"/>
      <c r="L550" s="54"/>
      <c r="M550" s="54"/>
      <c r="N550" s="54"/>
      <c r="O550" s="54"/>
      <c r="P550" s="54"/>
      <c r="Q550" s="54"/>
      <c r="R550" s="54"/>
      <c r="S550" s="13"/>
      <c r="T550" s="39"/>
      <c r="U550" s="39"/>
      <c r="V550" s="37"/>
      <c r="W550" s="37"/>
      <c r="X550" s="37"/>
      <c r="Y550" s="37"/>
      <c r="Z550" s="37"/>
      <c r="AA550" s="37"/>
      <c r="AB550" s="37"/>
      <c r="AC550" s="37"/>
    </row>
    <row r="551" spans="1:29" x14ac:dyDescent="0.25">
      <c r="A551" s="52"/>
      <c r="D551" s="13"/>
      <c r="E551" s="54"/>
      <c r="F551" s="54"/>
      <c r="G551" s="54"/>
      <c r="H551" s="54"/>
      <c r="I551" s="54"/>
      <c r="J551" s="54"/>
      <c r="K551" s="54"/>
      <c r="L551" s="54"/>
      <c r="M551" s="54"/>
      <c r="N551" s="54"/>
      <c r="O551" s="54"/>
      <c r="P551" s="54"/>
      <c r="Q551" s="54"/>
      <c r="R551" s="54"/>
      <c r="S551" s="13"/>
      <c r="T551" s="39"/>
      <c r="U551" s="39"/>
    </row>
    <row r="552" spans="1:29" x14ac:dyDescent="0.25">
      <c r="A552" s="39"/>
      <c r="D552" s="13"/>
      <c r="E552" s="54"/>
      <c r="F552" s="54"/>
      <c r="G552" s="54"/>
      <c r="H552" s="54"/>
      <c r="I552" s="54"/>
      <c r="J552" s="54"/>
      <c r="K552" s="54"/>
      <c r="L552" s="54"/>
      <c r="M552" s="54"/>
      <c r="N552" s="54"/>
      <c r="O552" s="54"/>
      <c r="P552" s="54"/>
      <c r="Q552" s="54"/>
      <c r="R552" s="54"/>
      <c r="S552" s="13"/>
      <c r="T552" s="39"/>
      <c r="U552" s="39"/>
    </row>
    <row r="553" spans="1:29" s="37" customFormat="1" x14ac:dyDescent="0.25">
      <c r="A553" s="52"/>
      <c r="B553" s="52"/>
      <c r="C553" s="52"/>
      <c r="D553" s="13"/>
      <c r="E553" s="54"/>
      <c r="F553" s="54"/>
      <c r="G553" s="54"/>
      <c r="H553" s="54"/>
      <c r="I553" s="54"/>
      <c r="J553" s="54"/>
      <c r="K553" s="54"/>
      <c r="L553" s="54"/>
      <c r="M553" s="54"/>
      <c r="N553" s="54"/>
      <c r="O553" s="54"/>
      <c r="P553" s="54"/>
      <c r="Q553" s="54"/>
      <c r="R553" s="54"/>
      <c r="S553" s="13"/>
      <c r="T553"/>
      <c r="U553" s="39"/>
      <c r="V553"/>
      <c r="W553"/>
      <c r="X553"/>
      <c r="Y553"/>
    </row>
    <row r="554" spans="1:29" x14ac:dyDescent="0.25">
      <c r="A554" s="60"/>
      <c r="B554" s="60"/>
      <c r="C554" s="60"/>
      <c r="D554" s="13"/>
      <c r="E554" s="54"/>
      <c r="F554" s="54"/>
      <c r="G554" s="54"/>
      <c r="H554" s="54"/>
      <c r="I554" s="54"/>
      <c r="J554" s="54"/>
      <c r="K554" s="54"/>
      <c r="L554" s="54"/>
      <c r="M554" s="54"/>
      <c r="N554" s="54"/>
      <c r="O554" s="54"/>
      <c r="P554" s="54"/>
      <c r="Q554" s="54"/>
      <c r="R554" s="54"/>
      <c r="S554" s="13"/>
      <c r="T554" s="39"/>
    </row>
    <row r="555" spans="1:29" x14ac:dyDescent="0.25">
      <c r="A555" s="52"/>
      <c r="B555" s="52"/>
      <c r="C555" s="52"/>
      <c r="D555" s="13"/>
      <c r="E555" s="54"/>
      <c r="F555" s="54"/>
      <c r="G555" s="54"/>
      <c r="H555" s="54"/>
      <c r="I555" s="54"/>
      <c r="J555" s="54"/>
      <c r="K555" s="54"/>
      <c r="L555" s="54"/>
      <c r="M555" s="54"/>
      <c r="N555" s="54"/>
      <c r="O555" s="54"/>
      <c r="P555" s="54"/>
      <c r="Q555" s="54"/>
      <c r="R555" s="54"/>
      <c r="S555" s="13"/>
      <c r="U555" s="39"/>
    </row>
    <row r="556" spans="1:29" x14ac:dyDescent="0.25">
      <c r="A556" s="60"/>
      <c r="B556" s="60"/>
      <c r="C556" s="60"/>
      <c r="D556" s="13"/>
      <c r="E556" s="54"/>
      <c r="F556" s="54"/>
      <c r="G556" s="54"/>
      <c r="H556" s="54"/>
      <c r="I556" s="54"/>
      <c r="J556" s="54"/>
      <c r="K556" s="54"/>
      <c r="L556" s="54"/>
      <c r="M556" s="54"/>
      <c r="N556" s="54"/>
      <c r="O556" s="54"/>
      <c r="P556" s="54"/>
      <c r="Q556" s="54"/>
      <c r="R556" s="54"/>
      <c r="S556" s="13"/>
      <c r="T556" s="39"/>
    </row>
    <row r="557" spans="1:29" s="37" customFormat="1" x14ac:dyDescent="0.25">
      <c r="A557" s="60"/>
      <c r="B557" s="60"/>
      <c r="C557" s="60"/>
      <c r="D557" s="13"/>
      <c r="E557" s="54"/>
      <c r="F557" s="54"/>
      <c r="G557" s="54"/>
      <c r="H557" s="54"/>
      <c r="I557" s="54"/>
      <c r="J557" s="54"/>
      <c r="K557" s="54"/>
      <c r="L557" s="54"/>
      <c r="M557" s="54"/>
      <c r="N557" s="54"/>
      <c r="O557" s="54"/>
      <c r="P557" s="54"/>
      <c r="Q557" s="54"/>
      <c r="R557" s="54"/>
      <c r="S557" s="13"/>
      <c r="T557" s="39"/>
      <c r="U557" s="39"/>
      <c r="V557"/>
      <c r="W557"/>
      <c r="X557"/>
      <c r="Y557"/>
    </row>
    <row r="558" spans="1:29" x14ac:dyDescent="0.25">
      <c r="A558" s="39"/>
      <c r="B558" s="52"/>
      <c r="C558" s="52"/>
      <c r="D558" s="13"/>
      <c r="E558" s="54"/>
      <c r="F558" s="54"/>
      <c r="G558" s="54"/>
      <c r="H558" s="54"/>
      <c r="I558" s="54"/>
      <c r="J558" s="54"/>
      <c r="K558" s="54"/>
      <c r="L558" s="54"/>
      <c r="M558" s="54"/>
      <c r="N558" s="54"/>
      <c r="O558" s="54"/>
      <c r="P558" s="54"/>
      <c r="Q558" s="54"/>
      <c r="R558" s="54"/>
      <c r="S558" s="13"/>
      <c r="T558" s="39"/>
      <c r="U558" s="39"/>
    </row>
    <row r="559" spans="1:29" x14ac:dyDescent="0.25">
      <c r="A559" s="52"/>
      <c r="B559" s="52"/>
      <c r="C559" s="52"/>
      <c r="D559" s="13"/>
      <c r="E559" s="54"/>
      <c r="F559" s="54"/>
      <c r="G559" s="54"/>
      <c r="H559" s="54"/>
      <c r="I559" s="54"/>
      <c r="J559" s="54"/>
      <c r="K559" s="54"/>
      <c r="L559" s="54"/>
      <c r="M559" s="54"/>
      <c r="N559" s="54"/>
      <c r="O559" s="54"/>
      <c r="P559" s="54"/>
      <c r="Q559" s="54"/>
      <c r="R559" s="54"/>
      <c r="S559" s="13"/>
      <c r="T559" s="39"/>
      <c r="U559" s="39"/>
    </row>
    <row r="560" spans="1:29" x14ac:dyDescent="0.25">
      <c r="A560" s="39"/>
      <c r="B560" s="52"/>
      <c r="C560" s="52"/>
      <c r="D560" s="50"/>
      <c r="E560" s="54"/>
      <c r="F560" s="54"/>
      <c r="G560" s="54"/>
      <c r="H560" s="54"/>
      <c r="I560" s="54"/>
      <c r="J560" s="54"/>
      <c r="K560" s="54"/>
      <c r="L560" s="54"/>
      <c r="M560" s="54"/>
      <c r="N560" s="54"/>
      <c r="O560" s="54"/>
      <c r="P560" s="54"/>
      <c r="Q560" s="54"/>
      <c r="R560" s="54"/>
      <c r="S560" s="50"/>
      <c r="T560" s="39"/>
      <c r="U560" s="39"/>
    </row>
    <row r="561" spans="1:29" x14ac:dyDescent="0.25">
      <c r="A561" s="60"/>
      <c r="B561" s="60"/>
      <c r="C561" s="60"/>
      <c r="D561" s="13"/>
      <c r="E561" s="54"/>
      <c r="F561" s="54"/>
      <c r="G561" s="54"/>
      <c r="H561" s="54"/>
      <c r="I561" s="54"/>
      <c r="J561" s="54"/>
      <c r="K561" s="54"/>
      <c r="L561" s="54"/>
      <c r="M561" s="54"/>
      <c r="N561" s="54"/>
      <c r="O561" s="54"/>
      <c r="P561" s="54"/>
      <c r="Q561" s="54"/>
      <c r="R561" s="54"/>
      <c r="S561" s="13"/>
      <c r="T561" s="39"/>
      <c r="U561" s="39"/>
    </row>
    <row r="562" spans="1:29" x14ac:dyDescent="0.25">
      <c r="A562" s="39"/>
      <c r="D562" s="13"/>
      <c r="E562" s="54"/>
      <c r="F562" s="54"/>
      <c r="G562" s="54"/>
      <c r="H562" s="54"/>
      <c r="I562" s="54"/>
      <c r="J562" s="54"/>
      <c r="K562" s="54"/>
      <c r="L562" s="54"/>
      <c r="M562" s="54"/>
      <c r="N562" s="54"/>
      <c r="O562" s="54"/>
      <c r="P562" s="54"/>
      <c r="Q562" s="54"/>
      <c r="R562" s="54"/>
      <c r="S562" s="13"/>
      <c r="T562" s="39"/>
      <c r="U562" s="39"/>
    </row>
    <row r="563" spans="1:29" x14ac:dyDescent="0.25">
      <c r="A563" s="39"/>
      <c r="B563" s="52"/>
      <c r="C563" s="52"/>
      <c r="D563" s="13"/>
      <c r="E563" s="54"/>
      <c r="F563" s="54"/>
      <c r="G563" s="54"/>
      <c r="H563" s="54"/>
      <c r="I563" s="54"/>
      <c r="J563" s="54"/>
      <c r="K563" s="54"/>
      <c r="L563" s="54"/>
      <c r="M563" s="54"/>
      <c r="N563" s="54"/>
      <c r="O563" s="54"/>
      <c r="P563" s="54"/>
      <c r="Q563" s="54"/>
      <c r="R563" s="54"/>
      <c r="S563" s="13"/>
      <c r="T563" s="39"/>
      <c r="U563" s="39"/>
    </row>
    <row r="564" spans="1:29" s="37" customFormat="1" x14ac:dyDescent="0.25">
      <c r="A564" s="39"/>
      <c r="B564" s="52"/>
      <c r="C564" s="52"/>
      <c r="D564" s="13"/>
      <c r="E564" s="54"/>
      <c r="F564" s="54"/>
      <c r="G564" s="54"/>
      <c r="H564" s="54"/>
      <c r="I564" s="54"/>
      <c r="J564" s="54"/>
      <c r="K564" s="54"/>
      <c r="L564" s="54"/>
      <c r="M564" s="54"/>
      <c r="N564" s="54"/>
      <c r="O564" s="54"/>
      <c r="P564" s="54"/>
      <c r="Q564" s="54"/>
      <c r="R564" s="54"/>
      <c r="S564" s="13"/>
      <c r="T564" s="39"/>
      <c r="U564" s="39"/>
    </row>
    <row r="565" spans="1:29" s="11" customFormat="1" x14ac:dyDescent="0.25">
      <c r="A565" s="39"/>
      <c r="B565" s="52"/>
      <c r="C565" s="52"/>
      <c r="D565" s="13"/>
      <c r="E565" s="54"/>
      <c r="F565" s="54"/>
      <c r="G565" s="54"/>
      <c r="H565" s="54"/>
      <c r="I565" s="54"/>
      <c r="J565" s="54"/>
      <c r="K565" s="54"/>
      <c r="L565" s="54"/>
      <c r="M565" s="54"/>
      <c r="N565" s="54"/>
      <c r="O565" s="54"/>
      <c r="P565" s="54"/>
      <c r="Q565" s="54"/>
      <c r="R565" s="54"/>
      <c r="S565" s="13"/>
      <c r="T565" s="39"/>
      <c r="U565" s="39"/>
      <c r="V565"/>
      <c r="W565"/>
      <c r="X565"/>
      <c r="Y565"/>
    </row>
    <row r="566" spans="1:29" x14ac:dyDescent="0.25">
      <c r="A566" s="52"/>
      <c r="B566" s="52"/>
      <c r="C566" s="52"/>
      <c r="D566" s="13"/>
      <c r="E566" s="54"/>
      <c r="F566" s="54"/>
      <c r="G566" s="54"/>
      <c r="H566" s="54"/>
      <c r="I566" s="54"/>
      <c r="J566" s="54"/>
      <c r="K566" s="54"/>
      <c r="L566" s="54"/>
      <c r="M566" s="54"/>
      <c r="N566" s="54"/>
      <c r="O566" s="54"/>
      <c r="P566" s="54"/>
      <c r="Q566" s="54"/>
      <c r="R566" s="54"/>
      <c r="S566" s="13"/>
      <c r="T566" s="39"/>
      <c r="U566" s="39"/>
    </row>
    <row r="567" spans="1:29" x14ac:dyDescent="0.25">
      <c r="A567" s="39"/>
      <c r="D567" s="13"/>
      <c r="E567" s="54"/>
      <c r="F567" s="54"/>
      <c r="G567" s="54"/>
      <c r="H567" s="54"/>
      <c r="I567" s="54"/>
      <c r="J567" s="54"/>
      <c r="K567" s="54"/>
      <c r="L567" s="54"/>
      <c r="M567" s="54"/>
      <c r="N567" s="54"/>
      <c r="O567" s="54"/>
      <c r="P567" s="54"/>
      <c r="Q567" s="54"/>
      <c r="R567" s="54"/>
      <c r="S567" s="13"/>
      <c r="T567" s="39"/>
      <c r="U567" s="39"/>
    </row>
    <row r="568" spans="1:29" x14ac:dyDescent="0.25">
      <c r="A568" s="52"/>
      <c r="D568" s="13"/>
      <c r="E568" s="54"/>
      <c r="F568" s="54"/>
      <c r="G568" s="54"/>
      <c r="H568" s="54"/>
      <c r="I568" s="54"/>
      <c r="J568" s="54"/>
      <c r="K568" s="54"/>
      <c r="L568" s="54"/>
      <c r="M568" s="54"/>
      <c r="N568" s="54"/>
      <c r="O568" s="54"/>
      <c r="P568" s="54"/>
      <c r="Q568" s="54"/>
      <c r="R568" s="54"/>
      <c r="S568" s="13"/>
      <c r="T568" s="39"/>
      <c r="U568" s="39"/>
    </row>
    <row r="569" spans="1:29" x14ac:dyDescent="0.25">
      <c r="A569" s="60"/>
      <c r="B569" s="60"/>
      <c r="C569" s="60"/>
      <c r="D569" s="13"/>
      <c r="E569" s="54"/>
      <c r="F569" s="54"/>
      <c r="G569" s="54"/>
      <c r="H569" s="54"/>
      <c r="I569" s="54"/>
      <c r="J569" s="54"/>
      <c r="K569" s="54"/>
      <c r="L569" s="54"/>
      <c r="M569" s="54"/>
      <c r="N569" s="54"/>
      <c r="O569" s="54"/>
      <c r="P569" s="54"/>
      <c r="Q569" s="54"/>
      <c r="R569" s="54"/>
      <c r="S569" s="13"/>
      <c r="T569" s="39"/>
      <c r="U569" s="39"/>
    </row>
    <row r="570" spans="1:29" x14ac:dyDescent="0.25">
      <c r="A570" s="39"/>
      <c r="D570" s="13"/>
      <c r="E570" s="54"/>
      <c r="F570" s="54"/>
      <c r="G570" s="54"/>
      <c r="H570" s="54"/>
      <c r="I570" s="54"/>
      <c r="J570" s="54"/>
      <c r="K570" s="54"/>
      <c r="L570" s="54"/>
      <c r="M570" s="54"/>
      <c r="N570" s="54"/>
      <c r="O570" s="54"/>
      <c r="P570" s="54"/>
      <c r="Q570" s="54"/>
      <c r="R570" s="54"/>
      <c r="S570" s="13"/>
      <c r="T570" s="39"/>
      <c r="U570" s="39"/>
    </row>
    <row r="571" spans="1:29" x14ac:dyDescent="0.25">
      <c r="A571" s="39"/>
      <c r="B571" s="52"/>
      <c r="C571" s="52"/>
      <c r="D571" s="13"/>
      <c r="E571" s="54"/>
      <c r="F571" s="54"/>
      <c r="G571" s="54"/>
      <c r="H571" s="54"/>
      <c r="I571" s="54"/>
      <c r="J571" s="54"/>
      <c r="K571" s="54"/>
      <c r="L571" s="54"/>
      <c r="M571" s="54"/>
      <c r="N571" s="54"/>
      <c r="O571" s="54"/>
      <c r="P571" s="54"/>
      <c r="Q571" s="54"/>
      <c r="R571" s="54"/>
      <c r="S571" s="13"/>
      <c r="T571" s="39"/>
      <c r="U571" s="39"/>
    </row>
    <row r="572" spans="1:29" x14ac:dyDescent="0.25">
      <c r="A572" s="39"/>
      <c r="B572" s="52"/>
      <c r="C572" s="52"/>
      <c r="D572" s="13"/>
      <c r="E572" s="54"/>
      <c r="F572" s="54"/>
      <c r="G572" s="54"/>
      <c r="H572" s="54"/>
      <c r="I572" s="54"/>
      <c r="J572" s="54"/>
      <c r="K572" s="54"/>
      <c r="L572" s="54"/>
      <c r="M572" s="54"/>
      <c r="N572" s="54"/>
      <c r="O572" s="54"/>
      <c r="P572" s="54"/>
      <c r="Q572" s="54"/>
      <c r="R572" s="54"/>
      <c r="S572" s="13"/>
      <c r="T572" s="39"/>
      <c r="U572" s="39"/>
    </row>
    <row r="573" spans="1:29" x14ac:dyDescent="0.25">
      <c r="A573" s="39"/>
      <c r="D573" s="13"/>
      <c r="E573" s="54"/>
      <c r="F573" s="54"/>
      <c r="G573" s="54"/>
      <c r="H573" s="54"/>
      <c r="I573" s="54"/>
      <c r="J573" s="54"/>
      <c r="K573" s="54"/>
      <c r="L573" s="54"/>
      <c r="M573" s="54"/>
      <c r="N573" s="54"/>
      <c r="O573" s="54"/>
      <c r="P573" s="54"/>
      <c r="Q573" s="54"/>
      <c r="R573" s="54"/>
      <c r="S573" s="13"/>
      <c r="T573" s="39"/>
      <c r="U573" s="39"/>
    </row>
    <row r="574" spans="1:29" x14ac:dyDescent="0.25">
      <c r="A574" s="52"/>
      <c r="B574" s="52"/>
      <c r="C574" s="52"/>
      <c r="D574" s="13"/>
      <c r="E574" s="54"/>
      <c r="F574" s="54"/>
      <c r="G574" s="54"/>
      <c r="H574" s="54"/>
      <c r="I574" s="54"/>
      <c r="J574" s="54"/>
      <c r="K574" s="54"/>
      <c r="L574" s="54"/>
      <c r="M574" s="54"/>
      <c r="N574" s="54"/>
      <c r="O574" s="54"/>
      <c r="P574" s="54"/>
      <c r="Q574" s="54"/>
      <c r="R574" s="54"/>
      <c r="S574" s="13"/>
      <c r="T574" s="39"/>
      <c r="U574" s="39"/>
    </row>
    <row r="575" spans="1:29" x14ac:dyDescent="0.25">
      <c r="A575" s="39"/>
      <c r="B575" s="52"/>
      <c r="C575" s="52"/>
      <c r="D575" s="13"/>
      <c r="E575" s="54"/>
      <c r="F575" s="54"/>
      <c r="G575" s="54"/>
      <c r="H575" s="54"/>
      <c r="I575" s="54"/>
      <c r="J575" s="54"/>
      <c r="K575" s="54"/>
      <c r="L575" s="54"/>
      <c r="M575" s="54"/>
      <c r="N575" s="54"/>
      <c r="O575" s="54"/>
      <c r="P575" s="54"/>
      <c r="Q575" s="54"/>
      <c r="R575" s="54"/>
      <c r="S575" s="13"/>
      <c r="T575" s="13"/>
      <c r="U575" s="39"/>
    </row>
    <row r="576" spans="1:29" x14ac:dyDescent="0.25">
      <c r="A576" s="39"/>
      <c r="B576" s="52"/>
      <c r="C576" s="52"/>
      <c r="D576" s="13"/>
      <c r="E576" s="54"/>
      <c r="F576" s="54"/>
      <c r="G576" s="54"/>
      <c r="H576" s="54"/>
      <c r="I576" s="54"/>
      <c r="J576" s="54"/>
      <c r="K576" s="54"/>
      <c r="L576" s="54"/>
      <c r="M576" s="54"/>
      <c r="N576" s="54"/>
      <c r="O576" s="54"/>
      <c r="P576" s="54"/>
      <c r="Q576" s="54"/>
      <c r="R576" s="54"/>
      <c r="S576" s="13"/>
      <c r="U576" s="13"/>
      <c r="V576" s="13"/>
      <c r="W576" s="13"/>
      <c r="X576" s="13"/>
      <c r="Y576" s="13"/>
      <c r="Z576" s="13"/>
      <c r="AA576" s="13"/>
      <c r="AB576" s="13"/>
      <c r="AC576" s="13"/>
    </row>
    <row r="577" spans="1:22" x14ac:dyDescent="0.25">
      <c r="A577" s="52"/>
      <c r="B577" s="52"/>
      <c r="C577" s="52"/>
      <c r="D577" s="13"/>
      <c r="E577" s="54"/>
      <c r="F577" s="54"/>
      <c r="G577" s="54"/>
      <c r="H577" s="54"/>
      <c r="I577" s="54"/>
      <c r="J577" s="54"/>
      <c r="K577" s="54"/>
      <c r="L577" s="54"/>
      <c r="M577" s="54"/>
      <c r="N577" s="54"/>
      <c r="O577" s="54"/>
      <c r="P577" s="54"/>
      <c r="Q577" s="54"/>
      <c r="R577" s="54"/>
      <c r="S577" s="13"/>
    </row>
    <row r="578" spans="1:22" x14ac:dyDescent="0.25">
      <c r="A578" s="39"/>
      <c r="B578" s="52"/>
      <c r="C578" s="52"/>
      <c r="D578" s="13"/>
      <c r="E578" s="54"/>
      <c r="F578" s="54"/>
      <c r="G578" s="54"/>
      <c r="H578" s="54"/>
      <c r="I578" s="54"/>
      <c r="J578" s="54"/>
      <c r="K578" s="54"/>
      <c r="L578" s="54"/>
      <c r="M578" s="54"/>
      <c r="N578" s="54"/>
      <c r="O578" s="54"/>
      <c r="P578" s="54"/>
      <c r="Q578" s="54"/>
      <c r="R578" s="54"/>
      <c r="S578" s="13"/>
    </row>
    <row r="579" spans="1:22" x14ac:dyDescent="0.25">
      <c r="A579" s="39"/>
      <c r="D579" s="13"/>
      <c r="E579" s="54"/>
      <c r="F579" s="54"/>
      <c r="G579" s="54"/>
      <c r="H579" s="54"/>
      <c r="I579" s="54"/>
      <c r="J579" s="54"/>
      <c r="K579" s="54"/>
      <c r="L579" s="54"/>
      <c r="M579" s="54"/>
      <c r="N579" s="54"/>
      <c r="O579" s="54"/>
      <c r="P579" s="54"/>
      <c r="Q579" s="54"/>
      <c r="R579" s="54"/>
      <c r="S579" s="13"/>
    </row>
    <row r="580" spans="1:22" x14ac:dyDescent="0.25">
      <c r="A580" s="61"/>
      <c r="B580" s="61"/>
      <c r="C580" s="61"/>
      <c r="D580" s="13"/>
      <c r="E580" s="54"/>
      <c r="F580" s="54"/>
      <c r="G580" s="54"/>
      <c r="H580" s="54"/>
      <c r="I580" s="54"/>
      <c r="J580" s="54"/>
      <c r="K580" s="54"/>
      <c r="L580" s="54"/>
      <c r="M580" s="54"/>
      <c r="N580" s="54"/>
      <c r="O580" s="54"/>
      <c r="P580" s="54"/>
      <c r="Q580" s="54"/>
      <c r="R580" s="54"/>
      <c r="S580" s="13"/>
    </row>
    <row r="581" spans="1:22" x14ac:dyDescent="0.25">
      <c r="D581" s="13"/>
      <c r="E581" s="54"/>
      <c r="F581" s="54"/>
      <c r="G581" s="54"/>
      <c r="H581" s="54"/>
      <c r="I581" s="54"/>
      <c r="J581" s="54"/>
      <c r="K581" s="54"/>
      <c r="L581" s="54"/>
      <c r="M581" s="54"/>
      <c r="N581" s="54"/>
      <c r="O581" s="54"/>
      <c r="P581" s="54"/>
      <c r="Q581" s="54"/>
      <c r="R581" s="54"/>
      <c r="S581" s="13"/>
    </row>
    <row r="582" spans="1:22" x14ac:dyDescent="0.25">
      <c r="A582" s="39"/>
      <c r="D582" s="13"/>
      <c r="E582" s="54"/>
      <c r="F582" s="54"/>
      <c r="G582" s="54"/>
      <c r="H582" s="54"/>
      <c r="I582" s="54"/>
      <c r="J582" s="54"/>
      <c r="K582" s="54"/>
      <c r="L582" s="54"/>
      <c r="M582" s="54"/>
      <c r="N582" s="54"/>
      <c r="O582" s="54"/>
      <c r="P582" s="54"/>
      <c r="Q582" s="54"/>
      <c r="R582" s="54"/>
      <c r="S582" s="55"/>
    </row>
    <row r="583" spans="1:22" x14ac:dyDescent="0.25">
      <c r="A583" s="39"/>
      <c r="B583" s="52"/>
      <c r="C583" s="52"/>
      <c r="D583" s="13"/>
      <c r="E583" s="54"/>
      <c r="F583" s="54"/>
      <c r="G583" s="54"/>
      <c r="H583" s="54"/>
      <c r="I583" s="54"/>
      <c r="J583" s="54"/>
      <c r="K583" s="54"/>
      <c r="L583" s="54"/>
      <c r="M583" s="54"/>
      <c r="N583" s="54"/>
      <c r="O583" s="54"/>
      <c r="P583" s="54"/>
      <c r="Q583" s="54"/>
      <c r="R583" s="54"/>
      <c r="S583" s="55"/>
    </row>
    <row r="584" spans="1:22" x14ac:dyDescent="0.25">
      <c r="A584" s="39"/>
      <c r="B584" s="52"/>
      <c r="C584" s="52"/>
      <c r="D584" s="13"/>
      <c r="E584" s="54"/>
      <c r="F584" s="54"/>
      <c r="G584" s="54"/>
      <c r="H584" s="54"/>
      <c r="I584" s="54"/>
      <c r="J584" s="54"/>
      <c r="K584" s="54"/>
      <c r="L584" s="54"/>
      <c r="M584" s="54"/>
      <c r="N584" s="54"/>
      <c r="O584" s="54"/>
      <c r="P584" s="54"/>
      <c r="Q584" s="54"/>
      <c r="R584" s="54"/>
      <c r="S584" s="55"/>
    </row>
    <row r="585" spans="1:22" x14ac:dyDescent="0.25">
      <c r="A585" s="39"/>
      <c r="B585" s="52"/>
      <c r="C585" s="52"/>
      <c r="D585" s="13"/>
      <c r="E585" s="54"/>
      <c r="F585" s="54"/>
      <c r="G585" s="54"/>
      <c r="H585" s="54"/>
      <c r="I585" s="54"/>
      <c r="J585" s="54"/>
      <c r="K585" s="54"/>
      <c r="L585" s="54"/>
      <c r="M585" s="54"/>
      <c r="N585" s="54"/>
      <c r="O585" s="54"/>
      <c r="P585" s="54"/>
      <c r="Q585" s="54"/>
      <c r="R585" s="54"/>
      <c r="S585" s="55"/>
      <c r="T585" s="12"/>
    </row>
    <row r="586" spans="1:22" x14ac:dyDescent="0.25">
      <c r="A586" s="39"/>
      <c r="B586" s="52"/>
      <c r="C586" s="52"/>
      <c r="D586" s="13"/>
      <c r="E586" s="54"/>
      <c r="F586" s="54"/>
      <c r="G586" s="54"/>
      <c r="H586" s="54"/>
      <c r="I586" s="54"/>
      <c r="J586" s="54"/>
      <c r="K586" s="54"/>
      <c r="L586" s="54"/>
      <c r="M586" s="54"/>
      <c r="N586" s="54"/>
      <c r="O586" s="54"/>
      <c r="P586" s="54"/>
      <c r="Q586" s="54"/>
      <c r="R586" s="54"/>
      <c r="S586" s="55"/>
      <c r="T586" s="12"/>
      <c r="U586" s="12"/>
      <c r="V586" s="12"/>
    </row>
    <row r="587" spans="1:22" x14ac:dyDescent="0.25">
      <c r="A587" s="39"/>
      <c r="B587" s="52"/>
      <c r="C587" s="52"/>
      <c r="D587" s="13"/>
      <c r="E587" s="54"/>
      <c r="F587" s="54"/>
      <c r="G587" s="54"/>
      <c r="H587" s="54"/>
      <c r="I587" s="54"/>
      <c r="J587" s="54"/>
      <c r="K587" s="54"/>
      <c r="L587" s="54"/>
      <c r="M587" s="54"/>
      <c r="N587" s="54"/>
      <c r="O587" s="54"/>
      <c r="P587" s="54"/>
      <c r="Q587" s="54"/>
      <c r="R587" s="54"/>
      <c r="S587" s="55"/>
      <c r="T587" s="12"/>
      <c r="U587" s="12"/>
      <c r="V587" s="12"/>
    </row>
    <row r="588" spans="1:22" x14ac:dyDescent="0.25">
      <c r="D588" s="13"/>
      <c r="E588" s="54"/>
      <c r="F588" s="54"/>
      <c r="G588" s="54"/>
      <c r="H588" s="54"/>
      <c r="I588" s="54"/>
      <c r="J588" s="54"/>
      <c r="K588" s="54"/>
      <c r="L588" s="54"/>
      <c r="M588" s="54"/>
      <c r="N588" s="54"/>
      <c r="O588" s="54"/>
      <c r="P588" s="54"/>
      <c r="Q588" s="54"/>
      <c r="R588" s="54"/>
      <c r="S588" s="13"/>
      <c r="T588" s="12"/>
      <c r="U588" s="12"/>
      <c r="V588" s="12"/>
    </row>
    <row r="589" spans="1:22" x14ac:dyDescent="0.25">
      <c r="A589" s="60"/>
      <c r="B589" s="60"/>
      <c r="C589" s="60"/>
      <c r="D589" s="13"/>
      <c r="E589" s="54"/>
      <c r="F589" s="54"/>
      <c r="G589" s="54"/>
      <c r="H589" s="54"/>
      <c r="I589" s="54"/>
      <c r="J589" s="54"/>
      <c r="K589" s="54"/>
      <c r="L589" s="54"/>
      <c r="M589" s="54"/>
      <c r="N589" s="54"/>
      <c r="O589" s="54"/>
      <c r="P589" s="54"/>
      <c r="Q589" s="54"/>
      <c r="R589" s="54"/>
      <c r="S589" s="13"/>
      <c r="U589" s="12"/>
      <c r="V589" s="12"/>
    </row>
    <row r="590" spans="1:22" x14ac:dyDescent="0.25">
      <c r="D590" s="13"/>
      <c r="E590" s="54"/>
      <c r="F590" s="54"/>
      <c r="G590" s="54"/>
      <c r="H590" s="54"/>
      <c r="I590" s="54"/>
      <c r="J590" s="54"/>
      <c r="K590" s="54"/>
      <c r="L590" s="54"/>
      <c r="M590" s="54"/>
      <c r="N590" s="54"/>
      <c r="O590" s="54"/>
      <c r="P590" s="54"/>
      <c r="Q590" s="54"/>
      <c r="R590" s="54"/>
      <c r="S590" s="13"/>
    </row>
    <row r="591" spans="1:22" x14ac:dyDescent="0.25">
      <c r="D591" s="13"/>
      <c r="E591" s="54"/>
      <c r="F591" s="54"/>
      <c r="G591" s="54"/>
      <c r="H591" s="54"/>
      <c r="I591" s="54"/>
      <c r="J591" s="54"/>
      <c r="K591" s="54"/>
      <c r="L591" s="54"/>
      <c r="M591" s="54"/>
      <c r="N591" s="54"/>
      <c r="O591" s="54"/>
      <c r="P591" s="54"/>
      <c r="Q591" s="54"/>
      <c r="R591" s="54"/>
      <c r="S591" s="13"/>
    </row>
    <row r="592" spans="1:22" x14ac:dyDescent="0.25">
      <c r="D592" s="13"/>
      <c r="E592" s="54"/>
      <c r="F592" s="54"/>
      <c r="G592" s="54"/>
      <c r="H592" s="54"/>
      <c r="I592" s="54"/>
      <c r="J592" s="54"/>
      <c r="K592" s="54"/>
      <c r="L592" s="54"/>
      <c r="M592" s="54"/>
      <c r="N592" s="54"/>
      <c r="O592" s="54"/>
      <c r="P592" s="54"/>
      <c r="Q592" s="54"/>
      <c r="R592" s="54"/>
      <c r="S592" s="13"/>
    </row>
    <row r="593" spans="4:19" x14ac:dyDescent="0.25">
      <c r="D593" s="13"/>
      <c r="E593" s="54"/>
      <c r="F593" s="54"/>
      <c r="G593" s="54"/>
      <c r="H593" s="54"/>
      <c r="I593" s="54"/>
      <c r="J593" s="54"/>
      <c r="K593" s="54"/>
      <c r="L593" s="54"/>
      <c r="M593" s="54"/>
      <c r="N593" s="54"/>
      <c r="O593" s="54"/>
      <c r="P593" s="54"/>
      <c r="Q593" s="54"/>
      <c r="R593" s="54"/>
      <c r="S593" s="13"/>
    </row>
    <row r="594" spans="4:19" x14ac:dyDescent="0.25">
      <c r="D594" s="13"/>
      <c r="E594" s="54"/>
      <c r="F594" s="54"/>
      <c r="G594" s="54"/>
      <c r="H594" s="54"/>
      <c r="I594" s="54"/>
      <c r="J594" s="54"/>
      <c r="K594" s="54"/>
      <c r="L594" s="54"/>
      <c r="M594" s="54"/>
      <c r="N594" s="54"/>
      <c r="O594" s="54"/>
      <c r="P594" s="54"/>
      <c r="Q594" s="54"/>
      <c r="R594" s="54"/>
      <c r="S594" s="56"/>
    </row>
    <row r="595" spans="4:19" x14ac:dyDescent="0.25">
      <c r="D595" s="13"/>
      <c r="E595" s="54"/>
      <c r="F595" s="54"/>
      <c r="G595" s="54"/>
      <c r="H595" s="54"/>
      <c r="I595" s="54"/>
      <c r="J595" s="54"/>
      <c r="K595" s="54"/>
      <c r="L595" s="54"/>
      <c r="M595" s="54"/>
      <c r="N595" s="54"/>
      <c r="O595" s="54"/>
      <c r="P595" s="54"/>
      <c r="Q595" s="54"/>
      <c r="R595" s="54"/>
      <c r="S595" s="56"/>
    </row>
    <row r="596" spans="4:19" x14ac:dyDescent="0.25">
      <c r="D596" s="13"/>
      <c r="E596" s="54"/>
      <c r="F596" s="54"/>
      <c r="G596" s="54"/>
      <c r="H596" s="54"/>
      <c r="I596" s="54"/>
      <c r="J596" s="54"/>
      <c r="K596" s="54"/>
      <c r="L596" s="54"/>
      <c r="M596" s="54"/>
      <c r="N596" s="54"/>
      <c r="O596" s="54"/>
      <c r="P596" s="54"/>
      <c r="Q596" s="54"/>
      <c r="R596" s="54"/>
      <c r="S596" s="56"/>
    </row>
    <row r="597" spans="4:19" x14ac:dyDescent="0.25">
      <c r="D597" s="13"/>
      <c r="E597" s="54"/>
      <c r="F597" s="54"/>
      <c r="G597" s="54"/>
      <c r="H597" s="54"/>
      <c r="I597" s="54"/>
      <c r="J597" s="54"/>
      <c r="K597" s="54"/>
      <c r="L597" s="54"/>
      <c r="M597" s="54"/>
      <c r="N597" s="54"/>
      <c r="O597" s="54"/>
      <c r="P597" s="54"/>
      <c r="Q597" s="54"/>
      <c r="R597" s="54"/>
      <c r="S597" s="56"/>
    </row>
    <row r="598" spans="4:19" x14ac:dyDescent="0.25">
      <c r="D598" s="13"/>
      <c r="E598" s="54"/>
      <c r="F598" s="54"/>
      <c r="G598" s="54"/>
      <c r="H598" s="54"/>
      <c r="I598" s="54"/>
      <c r="J598" s="54"/>
      <c r="K598" s="54"/>
      <c r="L598" s="54"/>
      <c r="M598" s="54"/>
      <c r="N598" s="54"/>
      <c r="O598" s="54"/>
      <c r="P598" s="54"/>
      <c r="Q598" s="54"/>
      <c r="R598" s="54"/>
      <c r="S598" s="56"/>
    </row>
    <row r="599" spans="4:19" x14ac:dyDescent="0.25">
      <c r="D599" s="13"/>
      <c r="E599" s="54"/>
      <c r="F599" s="54"/>
      <c r="G599" s="54"/>
      <c r="H599" s="54"/>
      <c r="I599" s="54"/>
      <c r="J599" s="54"/>
      <c r="K599" s="54"/>
      <c r="L599" s="54"/>
      <c r="M599" s="54"/>
      <c r="N599" s="54"/>
      <c r="O599" s="54"/>
      <c r="P599" s="54"/>
      <c r="Q599" s="54"/>
      <c r="R599" s="54"/>
      <c r="S599" s="56"/>
    </row>
    <row r="600" spans="4:19" x14ac:dyDescent="0.25">
      <c r="D600" s="13"/>
      <c r="E600" s="54"/>
      <c r="F600" s="54"/>
      <c r="G600" s="54"/>
      <c r="H600" s="54"/>
      <c r="I600" s="54"/>
      <c r="J600" s="54"/>
      <c r="K600" s="54"/>
      <c r="L600" s="54"/>
      <c r="M600" s="54"/>
      <c r="N600" s="54"/>
      <c r="O600" s="54"/>
      <c r="P600" s="54"/>
      <c r="Q600" s="54"/>
      <c r="R600" s="54"/>
      <c r="S600" s="56"/>
    </row>
    <row r="601" spans="4:19" x14ac:dyDescent="0.25">
      <c r="D601" s="13"/>
      <c r="E601" s="54"/>
      <c r="F601" s="54"/>
      <c r="G601" s="54"/>
      <c r="H601" s="54"/>
      <c r="I601" s="54"/>
      <c r="J601" s="54"/>
      <c r="K601" s="54"/>
      <c r="L601" s="54"/>
      <c r="M601" s="54"/>
      <c r="N601" s="54"/>
      <c r="O601" s="54"/>
      <c r="P601" s="54"/>
      <c r="Q601" s="54"/>
      <c r="R601" s="54"/>
      <c r="S601" s="56"/>
    </row>
    <row r="602" spans="4:19" x14ac:dyDescent="0.25">
      <c r="D602" s="13"/>
      <c r="E602" s="54"/>
      <c r="F602" s="54"/>
      <c r="G602" s="54"/>
      <c r="H602" s="54"/>
      <c r="I602" s="54"/>
      <c r="J602" s="54"/>
      <c r="K602" s="54"/>
      <c r="L602" s="54"/>
      <c r="M602" s="54"/>
      <c r="N602" s="54"/>
      <c r="O602" s="54"/>
      <c r="P602" s="54"/>
      <c r="Q602" s="54"/>
      <c r="R602" s="54"/>
      <c r="S602" s="56"/>
    </row>
    <row r="603" spans="4:19" x14ac:dyDescent="0.25">
      <c r="D603" s="13"/>
      <c r="E603" s="54"/>
      <c r="F603" s="54"/>
      <c r="G603" s="54"/>
      <c r="H603" s="54"/>
      <c r="I603" s="54"/>
      <c r="J603" s="54"/>
      <c r="K603" s="54"/>
      <c r="L603" s="54"/>
      <c r="M603" s="54"/>
      <c r="N603" s="54"/>
      <c r="O603" s="54"/>
      <c r="P603" s="54"/>
      <c r="Q603" s="54"/>
      <c r="R603" s="54"/>
      <c r="S603" s="56"/>
    </row>
    <row r="604" spans="4:19" x14ac:dyDescent="0.25">
      <c r="D604" s="13"/>
      <c r="E604" s="54"/>
      <c r="F604" s="54"/>
      <c r="G604" s="54"/>
      <c r="H604" s="54"/>
      <c r="I604" s="54"/>
      <c r="J604" s="54"/>
      <c r="K604" s="54"/>
      <c r="L604" s="54"/>
      <c r="M604" s="54"/>
      <c r="N604" s="54"/>
      <c r="O604" s="54"/>
      <c r="P604" s="54"/>
      <c r="Q604" s="54"/>
      <c r="R604" s="54"/>
      <c r="S604" s="56"/>
    </row>
    <row r="605" spans="4:19" x14ac:dyDescent="0.25">
      <c r="D605" s="13"/>
      <c r="E605" s="54"/>
      <c r="F605" s="54"/>
      <c r="G605" s="54"/>
      <c r="H605" s="54"/>
      <c r="I605" s="54"/>
      <c r="J605" s="54"/>
      <c r="K605" s="54"/>
      <c r="L605" s="54"/>
      <c r="M605" s="54"/>
      <c r="N605" s="54"/>
      <c r="O605" s="54"/>
      <c r="P605" s="54"/>
      <c r="Q605" s="54"/>
      <c r="R605" s="54"/>
      <c r="S605" s="56"/>
    </row>
    <row r="606" spans="4:19" x14ac:dyDescent="0.25">
      <c r="D606" s="13"/>
      <c r="E606" s="54"/>
      <c r="F606" s="54"/>
      <c r="G606" s="54"/>
      <c r="H606" s="54"/>
      <c r="I606" s="54"/>
      <c r="J606" s="54"/>
      <c r="K606" s="54"/>
      <c r="L606" s="54"/>
      <c r="M606" s="54"/>
      <c r="N606" s="54"/>
      <c r="O606" s="54"/>
      <c r="P606" s="54"/>
      <c r="Q606" s="54"/>
      <c r="R606" s="54"/>
      <c r="S606" s="56"/>
    </row>
    <row r="607" spans="4:19" x14ac:dyDescent="0.25">
      <c r="D607" s="13"/>
      <c r="E607" s="54"/>
      <c r="F607" s="54"/>
      <c r="G607" s="54"/>
      <c r="H607" s="54"/>
      <c r="I607" s="54"/>
      <c r="J607" s="54"/>
      <c r="K607" s="54"/>
      <c r="L607" s="54"/>
      <c r="M607" s="54"/>
      <c r="N607" s="54"/>
      <c r="O607" s="54"/>
      <c r="P607" s="54"/>
      <c r="Q607" s="54"/>
      <c r="R607" s="54"/>
      <c r="S607" s="56"/>
    </row>
    <row r="608" spans="4:19" x14ac:dyDescent="0.25">
      <c r="D608" s="13"/>
      <c r="E608" s="54"/>
      <c r="F608" s="54"/>
      <c r="G608" s="54"/>
      <c r="H608" s="54"/>
      <c r="I608" s="54"/>
      <c r="J608" s="54"/>
      <c r="K608" s="54"/>
      <c r="L608" s="54"/>
      <c r="M608" s="54"/>
      <c r="N608" s="54"/>
      <c r="O608" s="54"/>
      <c r="P608" s="54"/>
      <c r="Q608" s="54"/>
      <c r="R608" s="54"/>
      <c r="S608" s="56"/>
    </row>
    <row r="609" spans="4:19" x14ac:dyDescent="0.25">
      <c r="D609" s="13"/>
      <c r="E609" s="54"/>
      <c r="F609" s="54"/>
      <c r="G609" s="54"/>
      <c r="H609" s="54"/>
      <c r="I609" s="54"/>
      <c r="J609" s="54"/>
      <c r="K609" s="54"/>
      <c r="L609" s="54"/>
      <c r="M609" s="54"/>
      <c r="N609" s="54"/>
      <c r="O609" s="54"/>
      <c r="P609" s="54"/>
      <c r="Q609" s="54"/>
      <c r="R609" s="54"/>
      <c r="S609" s="56"/>
    </row>
    <row r="610" spans="4:19" x14ac:dyDescent="0.25">
      <c r="D610" s="13"/>
      <c r="E610" s="54"/>
      <c r="F610" s="54"/>
      <c r="G610" s="54"/>
      <c r="H610" s="54"/>
      <c r="I610" s="54"/>
      <c r="J610" s="54"/>
      <c r="K610" s="54"/>
      <c r="L610" s="54"/>
      <c r="M610" s="54"/>
      <c r="N610" s="54"/>
      <c r="O610" s="54"/>
      <c r="P610" s="54"/>
      <c r="Q610" s="54"/>
      <c r="R610" s="54"/>
      <c r="S610" s="56"/>
    </row>
    <row r="611" spans="4:19" x14ac:dyDescent="0.25">
      <c r="D611" s="13"/>
      <c r="E611" s="54"/>
      <c r="F611" s="54"/>
      <c r="G611" s="54"/>
      <c r="H611" s="54"/>
      <c r="I611" s="54"/>
      <c r="J611" s="54"/>
      <c r="K611" s="54"/>
      <c r="L611" s="54"/>
      <c r="M611" s="54"/>
      <c r="N611" s="54"/>
      <c r="O611" s="54"/>
      <c r="P611" s="54"/>
      <c r="Q611" s="54"/>
      <c r="R611" s="54"/>
      <c r="S611" s="56"/>
    </row>
    <row r="612" spans="4:19" x14ac:dyDescent="0.25">
      <c r="D612" s="13"/>
      <c r="E612" s="54"/>
      <c r="F612" s="54"/>
      <c r="G612" s="54"/>
      <c r="H612" s="54"/>
      <c r="I612" s="54"/>
      <c r="J612" s="54"/>
      <c r="K612" s="54"/>
      <c r="L612" s="54"/>
      <c r="M612" s="54"/>
      <c r="N612" s="54"/>
      <c r="O612" s="54"/>
      <c r="P612" s="54"/>
      <c r="Q612" s="54"/>
      <c r="R612" s="54"/>
      <c r="S612" s="56"/>
    </row>
    <row r="613" spans="4:19" x14ac:dyDescent="0.25">
      <c r="D613" s="13"/>
      <c r="E613" s="54"/>
      <c r="F613" s="54"/>
      <c r="G613" s="54"/>
      <c r="H613" s="54"/>
      <c r="I613" s="54"/>
      <c r="J613" s="54"/>
      <c r="K613" s="54"/>
      <c r="L613" s="54"/>
      <c r="M613" s="54"/>
      <c r="N613" s="54"/>
      <c r="O613" s="54"/>
      <c r="P613" s="54"/>
      <c r="Q613" s="54"/>
      <c r="R613" s="54"/>
      <c r="S613" s="56"/>
    </row>
    <row r="614" spans="4:19" x14ac:dyDescent="0.25">
      <c r="D614" s="13"/>
      <c r="E614" s="54"/>
      <c r="F614" s="54"/>
      <c r="G614" s="54"/>
      <c r="H614" s="54"/>
      <c r="I614" s="54"/>
      <c r="J614" s="54"/>
      <c r="K614" s="54"/>
      <c r="L614" s="54"/>
      <c r="M614" s="54"/>
      <c r="N614" s="54"/>
      <c r="O614" s="54"/>
      <c r="P614" s="54"/>
      <c r="Q614" s="54"/>
      <c r="R614" s="54"/>
      <c r="S614" s="56"/>
    </row>
    <row r="615" spans="4:19" x14ac:dyDescent="0.25">
      <c r="D615" s="13"/>
      <c r="E615" s="54"/>
      <c r="F615" s="54"/>
      <c r="G615" s="54"/>
      <c r="H615" s="54"/>
      <c r="I615" s="54"/>
      <c r="J615" s="54"/>
      <c r="K615" s="54"/>
      <c r="L615" s="54"/>
      <c r="M615" s="54"/>
      <c r="N615" s="54"/>
      <c r="O615" s="54"/>
      <c r="P615" s="54"/>
      <c r="Q615" s="54"/>
      <c r="R615" s="54"/>
      <c r="S615" s="56"/>
    </row>
    <row r="616" spans="4:19" x14ac:dyDescent="0.25">
      <c r="D616" s="13"/>
      <c r="E616" s="54"/>
      <c r="F616" s="54"/>
      <c r="G616" s="54"/>
      <c r="H616" s="54"/>
      <c r="I616" s="54"/>
      <c r="J616" s="54"/>
      <c r="K616" s="54"/>
      <c r="L616" s="54"/>
      <c r="M616" s="54"/>
      <c r="N616" s="54"/>
      <c r="O616" s="54"/>
      <c r="P616" s="54"/>
      <c r="Q616" s="54"/>
      <c r="R616" s="54"/>
      <c r="S616" s="56"/>
    </row>
    <row r="617" spans="4:19" x14ac:dyDescent="0.25">
      <c r="D617" s="13"/>
      <c r="E617" s="54"/>
      <c r="F617" s="54"/>
      <c r="G617" s="54"/>
      <c r="H617" s="54"/>
      <c r="I617" s="54"/>
      <c r="J617" s="54"/>
      <c r="K617" s="54"/>
      <c r="L617" s="54"/>
      <c r="M617" s="54"/>
      <c r="N617" s="54"/>
      <c r="O617" s="54"/>
      <c r="P617" s="54"/>
      <c r="Q617" s="54"/>
      <c r="R617" s="54"/>
      <c r="S617" s="56"/>
    </row>
    <row r="618" spans="4:19" x14ac:dyDescent="0.25">
      <c r="D618" s="13"/>
      <c r="E618" s="54"/>
      <c r="F618" s="54"/>
      <c r="G618" s="54"/>
      <c r="H618" s="54"/>
      <c r="I618" s="54"/>
      <c r="J618" s="54"/>
      <c r="K618" s="54"/>
      <c r="L618" s="54"/>
      <c r="M618" s="54"/>
      <c r="N618" s="54"/>
      <c r="O618" s="54"/>
      <c r="P618" s="54"/>
      <c r="Q618" s="54"/>
      <c r="R618" s="54"/>
      <c r="S618" s="56"/>
    </row>
    <row r="619" spans="4:19" x14ac:dyDescent="0.25">
      <c r="D619" s="13"/>
      <c r="E619" s="54"/>
      <c r="F619" s="54"/>
      <c r="G619" s="54"/>
      <c r="H619" s="54"/>
      <c r="I619" s="54"/>
      <c r="J619" s="54"/>
      <c r="K619" s="54"/>
      <c r="L619" s="54"/>
      <c r="M619" s="54"/>
      <c r="N619" s="54"/>
      <c r="O619" s="54"/>
      <c r="P619" s="54"/>
      <c r="Q619" s="54"/>
      <c r="R619" s="54"/>
      <c r="S619" s="56"/>
    </row>
    <row r="620" spans="4:19" x14ac:dyDescent="0.25">
      <c r="D620" s="13"/>
      <c r="E620" s="54"/>
      <c r="F620" s="54"/>
      <c r="G620" s="54"/>
      <c r="H620" s="54"/>
      <c r="I620" s="54"/>
      <c r="J620" s="54"/>
      <c r="K620" s="54"/>
      <c r="L620" s="54"/>
      <c r="M620" s="54"/>
      <c r="N620" s="54"/>
      <c r="O620" s="54"/>
      <c r="P620" s="54"/>
      <c r="Q620" s="54"/>
      <c r="R620" s="54"/>
      <c r="S620" s="56"/>
    </row>
    <row r="621" spans="4:19" x14ac:dyDescent="0.25">
      <c r="D621" s="13"/>
      <c r="E621" s="54"/>
      <c r="F621" s="54"/>
      <c r="G621" s="54"/>
      <c r="H621" s="54"/>
      <c r="I621" s="54"/>
      <c r="J621" s="54"/>
      <c r="K621" s="54"/>
      <c r="L621" s="54"/>
      <c r="M621" s="54"/>
      <c r="N621" s="54"/>
      <c r="O621" s="54"/>
      <c r="P621" s="54"/>
      <c r="Q621" s="54"/>
      <c r="R621" s="54"/>
      <c r="S621" s="56"/>
    </row>
    <row r="622" spans="4:19" x14ac:dyDescent="0.25">
      <c r="D622" s="13"/>
      <c r="E622" s="54"/>
      <c r="F622" s="54"/>
      <c r="G622" s="54"/>
      <c r="H622" s="54"/>
      <c r="I622" s="54"/>
      <c r="J622" s="54"/>
      <c r="K622" s="54"/>
      <c r="L622" s="54"/>
      <c r="M622" s="54"/>
      <c r="N622" s="54"/>
      <c r="O622" s="54"/>
      <c r="P622" s="54"/>
      <c r="Q622" s="54"/>
      <c r="R622" s="54"/>
      <c r="S622" s="56"/>
    </row>
    <row r="623" spans="4:19" x14ac:dyDescent="0.25">
      <c r="D623" s="13"/>
      <c r="E623" s="54"/>
      <c r="F623" s="54"/>
      <c r="G623" s="54"/>
      <c r="H623" s="54"/>
      <c r="I623" s="54"/>
      <c r="J623" s="54"/>
      <c r="K623" s="54"/>
      <c r="L623" s="54"/>
      <c r="M623" s="54"/>
      <c r="N623" s="54"/>
      <c r="O623" s="54"/>
      <c r="P623" s="54"/>
      <c r="Q623" s="54"/>
      <c r="R623" s="54"/>
      <c r="S623" s="56"/>
    </row>
    <row r="624" spans="4:19" x14ac:dyDescent="0.25">
      <c r="D624" s="13"/>
      <c r="E624" s="54"/>
      <c r="F624" s="54"/>
      <c r="G624" s="54"/>
      <c r="H624" s="54"/>
      <c r="I624" s="54"/>
      <c r="J624" s="54"/>
      <c r="K624" s="54"/>
      <c r="L624" s="54"/>
      <c r="M624" s="54"/>
      <c r="N624" s="54"/>
      <c r="O624" s="54"/>
      <c r="P624" s="54"/>
      <c r="Q624" s="54"/>
      <c r="R624" s="54"/>
      <c r="S624" s="56"/>
    </row>
    <row r="625" spans="1:19" x14ac:dyDescent="0.25">
      <c r="D625" s="13"/>
      <c r="E625" s="54"/>
      <c r="F625" s="54"/>
      <c r="G625" s="54"/>
      <c r="H625" s="54"/>
      <c r="I625" s="54"/>
      <c r="J625" s="54"/>
      <c r="K625" s="54"/>
      <c r="L625" s="54"/>
      <c r="M625" s="54"/>
      <c r="N625" s="54"/>
      <c r="O625" s="54"/>
      <c r="P625" s="54"/>
      <c r="Q625" s="54"/>
      <c r="R625" s="54"/>
      <c r="S625" s="56"/>
    </row>
    <row r="626" spans="1:19" x14ac:dyDescent="0.25">
      <c r="D626" s="13"/>
      <c r="E626" s="54"/>
      <c r="F626" s="54"/>
      <c r="G626" s="54"/>
      <c r="H626" s="54"/>
      <c r="I626" s="54"/>
      <c r="J626" s="54"/>
      <c r="K626" s="54"/>
      <c r="L626" s="54"/>
      <c r="M626" s="54"/>
      <c r="N626" s="54"/>
      <c r="O626" s="54"/>
      <c r="P626" s="54"/>
      <c r="Q626" s="54"/>
      <c r="R626" s="54"/>
      <c r="S626" s="56"/>
    </row>
    <row r="627" spans="1:19" x14ac:dyDescent="0.25">
      <c r="D627" s="13"/>
      <c r="E627" s="54"/>
      <c r="F627" s="54"/>
      <c r="G627" s="54"/>
      <c r="H627" s="54"/>
      <c r="I627" s="54"/>
      <c r="J627" s="54"/>
      <c r="K627" s="54"/>
      <c r="L627" s="54"/>
      <c r="M627" s="54"/>
      <c r="N627" s="54"/>
      <c r="O627" s="54"/>
      <c r="P627" s="54"/>
      <c r="Q627" s="54"/>
      <c r="R627" s="54"/>
      <c r="S627" s="56"/>
    </row>
    <row r="628" spans="1:19" x14ac:dyDescent="0.25">
      <c r="D628" s="13"/>
      <c r="E628" s="54"/>
      <c r="F628" s="54"/>
      <c r="G628" s="54"/>
      <c r="H628" s="54"/>
      <c r="I628" s="54"/>
      <c r="J628" s="54"/>
      <c r="K628" s="54"/>
      <c r="L628" s="54"/>
      <c r="M628" s="54"/>
      <c r="N628" s="54"/>
      <c r="O628" s="54"/>
      <c r="P628" s="54"/>
      <c r="Q628" s="54"/>
      <c r="R628" s="54"/>
      <c r="S628" s="56"/>
    </row>
    <row r="629" spans="1:19" x14ac:dyDescent="0.25">
      <c r="D629" s="13"/>
      <c r="E629" s="54"/>
      <c r="F629" s="54"/>
      <c r="G629" s="54"/>
      <c r="H629" s="54"/>
      <c r="I629" s="54"/>
      <c r="J629" s="54"/>
      <c r="K629" s="54"/>
      <c r="L629" s="54"/>
      <c r="M629" s="54"/>
      <c r="N629" s="54"/>
      <c r="O629" s="54"/>
      <c r="P629" s="54"/>
      <c r="Q629" s="54"/>
      <c r="R629" s="54"/>
      <c r="S629" s="56"/>
    </row>
    <row r="630" spans="1:19" x14ac:dyDescent="0.25">
      <c r="D630" s="13"/>
      <c r="E630" s="54"/>
      <c r="F630" s="54"/>
      <c r="G630" s="54"/>
      <c r="H630" s="54"/>
      <c r="I630" s="54"/>
      <c r="J630" s="54"/>
      <c r="K630" s="54"/>
      <c r="L630" s="54"/>
      <c r="M630" s="54"/>
      <c r="N630" s="54"/>
      <c r="O630" s="54"/>
      <c r="P630" s="54"/>
      <c r="Q630" s="54"/>
      <c r="R630" s="54"/>
      <c r="S630" s="56"/>
    </row>
    <row r="631" spans="1:19" x14ac:dyDescent="0.25">
      <c r="D631" s="13"/>
      <c r="E631" s="54"/>
      <c r="F631" s="54"/>
      <c r="G631" s="54"/>
      <c r="H631" s="54"/>
      <c r="I631" s="54"/>
      <c r="J631" s="54"/>
      <c r="K631" s="54"/>
      <c r="L631" s="54"/>
      <c r="M631" s="54"/>
      <c r="N631" s="54"/>
      <c r="O631" s="54"/>
      <c r="P631" s="54"/>
      <c r="Q631" s="54"/>
      <c r="R631" s="54"/>
      <c r="S631" s="56"/>
    </row>
    <row r="632" spans="1:19" x14ac:dyDescent="0.25">
      <c r="D632" s="13"/>
      <c r="E632" s="54"/>
      <c r="F632" s="54"/>
      <c r="G632" s="54"/>
      <c r="H632" s="54"/>
      <c r="I632" s="54"/>
      <c r="J632" s="54"/>
      <c r="K632" s="54"/>
      <c r="L632" s="54"/>
      <c r="M632" s="54"/>
      <c r="N632" s="54"/>
      <c r="O632" s="54"/>
      <c r="P632" s="54"/>
      <c r="Q632" s="54"/>
      <c r="R632" s="54"/>
      <c r="S632" s="56"/>
    </row>
    <row r="633" spans="1:19" x14ac:dyDescent="0.25">
      <c r="D633" s="13"/>
      <c r="E633" s="54"/>
      <c r="F633" s="54"/>
      <c r="G633" s="54"/>
      <c r="H633" s="54"/>
      <c r="I633" s="54"/>
      <c r="J633" s="54"/>
      <c r="K633" s="54"/>
      <c r="L633" s="54"/>
      <c r="M633" s="54"/>
      <c r="N633" s="54"/>
      <c r="O633" s="54"/>
      <c r="P633" s="54"/>
      <c r="Q633" s="54"/>
      <c r="R633" s="54"/>
      <c r="S633" s="56"/>
    </row>
    <row r="634" spans="1:19" x14ac:dyDescent="0.25">
      <c r="D634" s="13"/>
      <c r="E634" s="54"/>
      <c r="F634" s="54"/>
      <c r="G634" s="54"/>
      <c r="H634" s="54"/>
      <c r="I634" s="54"/>
      <c r="J634" s="54"/>
      <c r="K634" s="54"/>
      <c r="L634" s="54"/>
      <c r="M634" s="54"/>
      <c r="N634" s="54"/>
      <c r="O634" s="54"/>
      <c r="P634" s="54"/>
      <c r="Q634" s="54"/>
      <c r="R634" s="54"/>
      <c r="S634" s="56"/>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sheetData>
  <sortState xmlns:xlrd2="http://schemas.microsoft.com/office/spreadsheetml/2017/richdata2" ref="A311:IJ327">
    <sortCondition ref="A311"/>
  </sortState>
  <mergeCells count="5">
    <mergeCell ref="E1:R1"/>
    <mergeCell ref="A443:B443"/>
    <mergeCell ref="P443:R443"/>
    <mergeCell ref="A444:B444"/>
    <mergeCell ref="P444:R444"/>
  </mergeCells>
  <printOptions horizontalCentered="1"/>
  <pageMargins left="0.70866141732283472" right="0.70866141732283472" top="0.74803149606299213" bottom="0.74803149606299213" header="0.31496062992125984" footer="0.31496062992125984"/>
  <pageSetup paperSize="9" scale="7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F30CFF071FC04D81865FA362E4B7CB" ma:contentTypeVersion="15" ma:contentTypeDescription="Create a new document." ma:contentTypeScope="" ma:versionID="ea299069ff4e3cc9bdfa76ce78e214e1">
  <xsd:schema xmlns:xsd="http://www.w3.org/2001/XMLSchema" xmlns:xs="http://www.w3.org/2001/XMLSchema" xmlns:p="http://schemas.microsoft.com/office/2006/metadata/properties" xmlns:ns2="84af72ff-17cd-4fb3-bbb5-e48f8494bf3a" xmlns:ns3="46fbbbcf-ae04-43d8-bc0c-fc55a2759ea1" xmlns:ns4="3b0738c1-0000-4a3e-a11a-0f14df93f9bd" targetNamespace="http://schemas.microsoft.com/office/2006/metadata/properties" ma:root="true" ma:fieldsID="2dcf45bb36d7f2085982d4404b9f9a1d" ns2:_="" ns3:_="" ns4:_="">
    <xsd:import namespace="84af72ff-17cd-4fb3-bbb5-e48f8494bf3a"/>
    <xsd:import namespace="46fbbbcf-ae04-43d8-bc0c-fc55a2759ea1"/>
    <xsd:import namespace="3b0738c1-0000-4a3e-a11a-0f14df93f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f72ff-17cd-4fb3-bbb5-e48f8494bf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1d4f9b-f87b-4141-8e07-e889801663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fbbbcf-ae04-43d8-bc0c-fc55a2759ea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738c1-0000-4a3e-a11a-0f14df93f9b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7580edd-62e3-41e9-88aa-b3ad48829230}" ma:internalName="TaxCatchAll" ma:showField="CatchAllData" ma:web="46fbbbcf-ae04-43d8-bc0c-fc55a2759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4af72ff-17cd-4fb3-bbb5-e48f8494bf3a">
      <Terms xmlns="http://schemas.microsoft.com/office/infopath/2007/PartnerControls"/>
    </lcf76f155ced4ddcb4097134ff3c332f>
    <TaxCatchAll xmlns="3b0738c1-0000-4a3e-a11a-0f14df93f9bd" xsi:nil="true"/>
  </documentManagement>
</p:properties>
</file>

<file path=customXml/itemProps1.xml><?xml version="1.0" encoding="utf-8"?>
<ds:datastoreItem xmlns:ds="http://schemas.openxmlformats.org/officeDocument/2006/customXml" ds:itemID="{77DB3E6F-73CF-4242-A316-8AB5902E9616}"/>
</file>

<file path=customXml/itemProps2.xml><?xml version="1.0" encoding="utf-8"?>
<ds:datastoreItem xmlns:ds="http://schemas.openxmlformats.org/officeDocument/2006/customXml" ds:itemID="{C56A70E3-8DC6-46F3-B3BB-69D6915A4C7E}"/>
</file>

<file path=customXml/itemProps3.xml><?xml version="1.0" encoding="utf-8"?>
<ds:datastoreItem xmlns:ds="http://schemas.openxmlformats.org/officeDocument/2006/customXml" ds:itemID="{D0C3BC4E-5618-494F-9494-55C2DA47CC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Important Information</vt:lpstr>
      <vt:lpstr>Funds SMA's &amp; Term Deposits</vt:lpstr>
      <vt:lpstr>ASX Listed Securities</vt:lpstr>
      <vt:lpstr>Eligible Insurance</vt:lpstr>
      <vt:lpstr>Annual Report AA Ranges</vt:lpstr>
      <vt:lpstr>'Annual Report AA Ranges'!Print_Area</vt:lpstr>
      <vt:lpstr>'ASX Listed Securities'!Print_Area</vt:lpstr>
      <vt:lpstr>'Eligible Insurance'!Print_Area</vt:lpstr>
      <vt:lpstr>'Funds SMA''s &amp; Term Deposits'!Print_Area</vt:lpstr>
      <vt:lpstr>'Annual Report AA Ranges'!Print_Titles</vt:lpstr>
      <vt:lpstr>'ASX Listed Securities'!Print_Titles</vt:lpstr>
      <vt:lpstr>'Eligible Insurance'!Print_Titles</vt:lpstr>
      <vt:lpstr>'Funds SMA''s &amp; Term Deposits'!Print_Titles</vt:lpstr>
    </vt:vector>
  </TitlesOfParts>
  <Company>Oasis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Pre-Instaled</dc:creator>
  <cp:lastModifiedBy>Katrin De Guzman</cp:lastModifiedBy>
  <cp:lastPrinted>2017-09-25T21:59:07Z</cp:lastPrinted>
  <dcterms:created xsi:type="dcterms:W3CDTF">2001-01-21T21:59:49Z</dcterms:created>
  <dcterms:modified xsi:type="dcterms:W3CDTF">2023-07-06T03:16:13Z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f60613-a741-4790-ba46-c6813ca61c58_SiteId">
    <vt:lpwstr>568a5434-7d3f-4714-b824-fe722e2748c0</vt:lpwstr>
  </property>
  <property fmtid="{D5CDD505-2E9C-101B-9397-08002B2CF9AE}" pid="3" name="MSIP_Label_bff60613-a741-4790-ba46-c6813ca61c58_Method">
    <vt:lpwstr>Standard</vt:lpwstr>
  </property>
  <property fmtid="{D5CDD505-2E9C-101B-9397-08002B2CF9AE}" pid="4" name="ContentTypeId">
    <vt:lpwstr>0x01010002F30CFF071FC04D81865FA362E4B7CB</vt:lpwstr>
  </property>
  <property fmtid="{D5CDD505-2E9C-101B-9397-08002B2CF9AE}" pid="5" name="MSIP_Label_bff60613-a741-4790-ba46-c6813ca61c58_ContentBits">
    <vt:lpwstr>0</vt:lpwstr>
  </property>
  <property fmtid="{D5CDD505-2E9C-101B-9397-08002B2CF9AE}" pid="6" name="MSIP_Label_bff60613-a741-4790-ba46-c6813ca61c58_Enabled">
    <vt:lpwstr>true</vt:lpwstr>
  </property>
  <property fmtid="{D5CDD505-2E9C-101B-9397-08002B2CF9AE}" pid="7" name="MSIP_Label_bff60613-a741-4790-ba46-c6813ca61c58_Name">
    <vt:lpwstr>Confidential</vt:lpwstr>
  </property>
  <property fmtid="{D5CDD505-2E9C-101B-9397-08002B2CF9AE}" pid="8" name="MSIP_Label_bff60613-a741-4790-ba46-c6813ca61c58_SetDate">
    <vt:lpwstr>2023-06-06T23:44:10Z</vt:lpwstr>
  </property>
  <property fmtid="{D5CDD505-2E9C-101B-9397-08002B2CF9AE}" pid="9" name="MSIP_Label_bff60613-a741-4790-ba46-c6813ca61c58_ActionId">
    <vt:lpwstr>4d931dc6-c00e-4aee-948d-6ce3f2abc376</vt:lpwstr>
  </property>
</Properties>
</file>